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30" windowWidth="18975" windowHeight="8190" activeTab="13"/>
  </bookViews>
  <sheets>
    <sheet name="14" sheetId="43" r:id="rId1"/>
    <sheet name="13" sheetId="10" r:id="rId2"/>
    <sheet name="12" sheetId="31" r:id="rId3"/>
    <sheet name="11" sheetId="32" r:id="rId4"/>
    <sheet name="10" sheetId="42" r:id="rId5"/>
    <sheet name="9" sheetId="41" r:id="rId6"/>
    <sheet name="8" sheetId="40" r:id="rId7"/>
    <sheet name="7" sheetId="33" r:id="rId8"/>
    <sheet name="6" sheetId="34" r:id="rId9"/>
    <sheet name="5" sheetId="35" r:id="rId10"/>
    <sheet name="4" sheetId="36" r:id="rId11"/>
    <sheet name="3" sheetId="37" r:id="rId12"/>
    <sheet name="2" sheetId="38" r:id="rId13"/>
    <sheet name="1" sheetId="39" r:id="rId14"/>
  </sheets>
  <definedNames>
    <definedName name="solver_adj" localSheetId="13" hidden="1">'1'!$C$10:$E$10</definedName>
    <definedName name="solver_adj" localSheetId="4" hidden="1">'10'!$C$10:$E$10</definedName>
    <definedName name="solver_adj" localSheetId="3" hidden="1">'11'!$C$10:$E$10</definedName>
    <definedName name="solver_adj" localSheetId="2" hidden="1">'12'!$C$10:$E$10</definedName>
    <definedName name="solver_adj" localSheetId="1" hidden="1">'13'!$C$10:$E$10</definedName>
    <definedName name="solver_adj" localSheetId="0" hidden="1">'14'!$C$10:$E$10</definedName>
    <definedName name="solver_adj" localSheetId="12" hidden="1">'2'!$C$10:$E$10</definedName>
    <definedName name="solver_adj" localSheetId="11" hidden="1">'3'!$C$10:$E$10</definedName>
    <definedName name="solver_adj" localSheetId="10" hidden="1">'4'!$C$10:$E$10</definedName>
    <definedName name="solver_adj" localSheetId="9" hidden="1">'5'!$C$10:$E$10</definedName>
    <definedName name="solver_adj" localSheetId="8" hidden="1">'6'!$C$10:$E$10</definedName>
    <definedName name="solver_adj" localSheetId="7" hidden="1">'7'!$C$10:$E$10</definedName>
    <definedName name="solver_adj" localSheetId="6" hidden="1">'8'!$C$10:$E$10</definedName>
    <definedName name="solver_adj" localSheetId="5" hidden="1">'9'!$C$10:$E$10</definedName>
    <definedName name="solver_cvg" localSheetId="13" hidden="1">0.0001</definedName>
    <definedName name="solver_cvg" localSheetId="4" hidden="1">0.0001</definedName>
    <definedName name="solver_cvg" localSheetId="3" hidden="1">0.0001</definedName>
    <definedName name="solver_cvg" localSheetId="2" hidden="1">0.0001</definedName>
    <definedName name="solver_cvg" localSheetId="1" hidden="1">0.0001</definedName>
    <definedName name="solver_cvg" localSheetId="0" hidden="1">0.0001</definedName>
    <definedName name="solver_cvg" localSheetId="12" hidden="1">0.0001</definedName>
    <definedName name="solver_cvg" localSheetId="11" hidden="1">0.0001</definedName>
    <definedName name="solver_cvg" localSheetId="10" hidden="1">0.0001</definedName>
    <definedName name="solver_cvg" localSheetId="9" hidden="1">0.0001</definedName>
    <definedName name="solver_cvg" localSheetId="8" hidden="1">0.0001</definedName>
    <definedName name="solver_cvg" localSheetId="7" hidden="1">0.0001</definedName>
    <definedName name="solver_cvg" localSheetId="6" hidden="1">0.0001</definedName>
    <definedName name="solver_cvg" localSheetId="5" hidden="1">0.0001</definedName>
    <definedName name="solver_drv" localSheetId="13" hidden="1">2</definedName>
    <definedName name="solver_drv" localSheetId="4" hidden="1">2</definedName>
    <definedName name="solver_drv" localSheetId="3" hidden="1">2</definedName>
    <definedName name="solver_drv" localSheetId="2" hidden="1">2</definedName>
    <definedName name="solver_drv" localSheetId="1" hidden="1">2</definedName>
    <definedName name="solver_drv" localSheetId="0" hidden="1">2</definedName>
    <definedName name="solver_drv" localSheetId="12" hidden="1">2</definedName>
    <definedName name="solver_drv" localSheetId="11" hidden="1">2</definedName>
    <definedName name="solver_drv" localSheetId="10" hidden="1">2</definedName>
    <definedName name="solver_drv" localSheetId="9" hidden="1">2</definedName>
    <definedName name="solver_drv" localSheetId="8" hidden="1">2</definedName>
    <definedName name="solver_drv" localSheetId="7" hidden="1">2</definedName>
    <definedName name="solver_drv" localSheetId="6" hidden="1">2</definedName>
    <definedName name="solver_drv" localSheetId="5" hidden="1">2</definedName>
    <definedName name="solver_eng" localSheetId="13" hidden="1">1</definedName>
    <definedName name="solver_eng" localSheetId="4" hidden="1">1</definedName>
    <definedName name="solver_eng" localSheetId="3" hidden="1">1</definedName>
    <definedName name="solver_eng" localSheetId="2" hidden="1">1</definedName>
    <definedName name="solver_eng" localSheetId="1" hidden="1">1</definedName>
    <definedName name="solver_eng" localSheetId="0" hidden="1">1</definedName>
    <definedName name="solver_eng" localSheetId="12" hidden="1">1</definedName>
    <definedName name="solver_eng" localSheetId="11" hidden="1">1</definedName>
    <definedName name="solver_eng" localSheetId="10" hidden="1">1</definedName>
    <definedName name="solver_eng" localSheetId="9" hidden="1">1</definedName>
    <definedName name="solver_eng" localSheetId="8" hidden="1">1</definedName>
    <definedName name="solver_eng" localSheetId="7" hidden="1">1</definedName>
    <definedName name="solver_eng" localSheetId="6" hidden="1">1</definedName>
    <definedName name="solver_eng" localSheetId="5" hidden="1">1</definedName>
    <definedName name="solver_est" localSheetId="13" hidden="1">1</definedName>
    <definedName name="solver_est" localSheetId="4" hidden="1">1</definedName>
    <definedName name="solver_est" localSheetId="3" hidden="1">1</definedName>
    <definedName name="solver_est" localSheetId="2" hidden="1">1</definedName>
    <definedName name="solver_est" localSheetId="1" hidden="1">1</definedName>
    <definedName name="solver_est" localSheetId="0" hidden="1">1</definedName>
    <definedName name="solver_est" localSheetId="12" hidden="1">1</definedName>
    <definedName name="solver_est" localSheetId="11" hidden="1">1</definedName>
    <definedName name="solver_est" localSheetId="10" hidden="1">1</definedName>
    <definedName name="solver_est" localSheetId="9" hidden="1">1</definedName>
    <definedName name="solver_est" localSheetId="8" hidden="1">1</definedName>
    <definedName name="solver_est" localSheetId="7" hidden="1">1</definedName>
    <definedName name="solver_est" localSheetId="6" hidden="1">1</definedName>
    <definedName name="solver_est" localSheetId="5" hidden="1">1</definedName>
    <definedName name="solver_itr" localSheetId="13" hidden="1">100</definedName>
    <definedName name="solver_itr" localSheetId="4" hidden="1">100</definedName>
    <definedName name="solver_itr" localSheetId="3" hidden="1">100</definedName>
    <definedName name="solver_itr" localSheetId="2" hidden="1">100</definedName>
    <definedName name="solver_itr" localSheetId="1" hidden="1">100</definedName>
    <definedName name="solver_itr" localSheetId="0" hidden="1">100</definedName>
    <definedName name="solver_itr" localSheetId="12" hidden="1">100</definedName>
    <definedName name="solver_itr" localSheetId="11" hidden="1">100</definedName>
    <definedName name="solver_itr" localSheetId="10" hidden="1">100</definedName>
    <definedName name="solver_itr" localSheetId="9" hidden="1">100</definedName>
    <definedName name="solver_itr" localSheetId="8" hidden="1">100</definedName>
    <definedName name="solver_itr" localSheetId="7" hidden="1">100</definedName>
    <definedName name="solver_itr" localSheetId="6" hidden="1">100</definedName>
    <definedName name="solver_itr" localSheetId="5" hidden="1">100</definedName>
    <definedName name="solver_lhs1" localSheetId="13" hidden="1">'1'!$C$10:$D$10</definedName>
    <definedName name="solver_lhs1" localSheetId="4" hidden="1">'10'!$C$10:$D$10</definedName>
    <definedName name="solver_lhs1" localSheetId="3" hidden="1">'11'!$C$10:$D$10</definedName>
    <definedName name="solver_lhs1" localSheetId="2" hidden="1">'12'!$C$10:$D$10</definedName>
    <definedName name="solver_lhs1" localSheetId="1" hidden="1">'13'!$C$10:$D$10</definedName>
    <definedName name="solver_lhs1" localSheetId="0" hidden="1">'14'!$C$10:$D$10</definedName>
    <definedName name="solver_lhs1" localSheetId="12" hidden="1">'2'!$C$10:$D$10</definedName>
    <definedName name="solver_lhs1" localSheetId="11" hidden="1">'3'!$C$10:$D$10</definedName>
    <definedName name="solver_lhs1" localSheetId="10" hidden="1">'4'!$C$10:$D$10</definedName>
    <definedName name="solver_lhs1" localSheetId="9" hidden="1">'5'!$C$10:$D$10</definedName>
    <definedName name="solver_lhs1" localSheetId="8" hidden="1">'6'!$C$10:$D$10</definedName>
    <definedName name="solver_lhs1" localSheetId="7" hidden="1">'7'!$C$10:$D$10</definedName>
    <definedName name="solver_lhs1" localSheetId="6" hidden="1">'8'!$C$10:$D$10</definedName>
    <definedName name="solver_lhs1" localSheetId="5" hidden="1">'9'!$C$10:$D$10</definedName>
    <definedName name="solver_lhs2" localSheetId="13" hidden="1">'1'!$C$10:$D$10</definedName>
    <definedName name="solver_lhs2" localSheetId="4" hidden="1">'10'!$C$10:$D$10</definedName>
    <definedName name="solver_lhs2" localSheetId="3" hidden="1">'11'!$C$10:$D$10</definedName>
    <definedName name="solver_lhs2" localSheetId="2" hidden="1">'12'!$C$10:$D$10</definedName>
    <definedName name="solver_lhs2" localSheetId="1" hidden="1">'13'!$C$10:$D$10</definedName>
    <definedName name="solver_lhs2" localSheetId="0" hidden="1">'14'!$C$10:$D$10</definedName>
    <definedName name="solver_lhs2" localSheetId="12" hidden="1">'2'!$C$10:$D$10</definedName>
    <definedName name="solver_lhs2" localSheetId="11" hidden="1">'3'!$C$10:$D$10</definedName>
    <definedName name="solver_lhs2" localSheetId="10" hidden="1">'4'!$C$10:$D$10</definedName>
    <definedName name="solver_lhs2" localSheetId="9" hidden="1">'5'!$C$10:$D$10</definedName>
    <definedName name="solver_lhs2" localSheetId="8" hidden="1">'6'!$C$10:$D$10</definedName>
    <definedName name="solver_lhs2" localSheetId="7" hidden="1">'7'!$C$10:$D$10</definedName>
    <definedName name="solver_lhs2" localSheetId="6" hidden="1">'8'!$C$10:$D$10</definedName>
    <definedName name="solver_lhs2" localSheetId="5" hidden="1">'9'!$C$10:$D$10</definedName>
    <definedName name="solver_lin" localSheetId="13" hidden="1">2</definedName>
    <definedName name="solver_lin" localSheetId="4" hidden="1">2</definedName>
    <definedName name="solver_lin" localSheetId="3" hidden="1">2</definedName>
    <definedName name="solver_lin" localSheetId="2" hidden="1">2</definedName>
    <definedName name="solver_lin" localSheetId="1" hidden="1">2</definedName>
    <definedName name="solver_lin" localSheetId="0" hidden="1">2</definedName>
    <definedName name="solver_lin" localSheetId="12" hidden="1">2</definedName>
    <definedName name="solver_lin" localSheetId="11" hidden="1">2</definedName>
    <definedName name="solver_lin" localSheetId="10" hidden="1">2</definedName>
    <definedName name="solver_lin" localSheetId="9" hidden="1">2</definedName>
    <definedName name="solver_lin" localSheetId="8" hidden="1">2</definedName>
    <definedName name="solver_lin" localSheetId="7" hidden="1">2</definedName>
    <definedName name="solver_lin" localSheetId="6" hidden="1">2</definedName>
    <definedName name="solver_lin" localSheetId="5" hidden="1">2</definedName>
    <definedName name="solver_mip" localSheetId="13" hidden="1">2147483647</definedName>
    <definedName name="solver_mip" localSheetId="4" hidden="1">2147483647</definedName>
    <definedName name="solver_mip" localSheetId="3" hidden="1">2147483647</definedName>
    <definedName name="solver_mip" localSheetId="2" hidden="1">2147483647</definedName>
    <definedName name="solver_mip" localSheetId="1" hidden="1">2147483647</definedName>
    <definedName name="solver_mip" localSheetId="0" hidden="1">2147483647</definedName>
    <definedName name="solver_mip" localSheetId="12" hidden="1">2147483647</definedName>
    <definedName name="solver_mip" localSheetId="11" hidden="1">2147483647</definedName>
    <definedName name="solver_mip" localSheetId="10" hidden="1">2147483647</definedName>
    <definedName name="solver_mip" localSheetId="9" hidden="1">2147483647</definedName>
    <definedName name="solver_mip" localSheetId="8" hidden="1">2147483647</definedName>
    <definedName name="solver_mip" localSheetId="7" hidden="1">2147483647</definedName>
    <definedName name="solver_mip" localSheetId="6" hidden="1">2147483647</definedName>
    <definedName name="solver_mip" localSheetId="5" hidden="1">2147483647</definedName>
    <definedName name="solver_mni" localSheetId="13" hidden="1">30</definedName>
    <definedName name="solver_mni" localSheetId="4" hidden="1">30</definedName>
    <definedName name="solver_mni" localSheetId="3" hidden="1">30</definedName>
    <definedName name="solver_mni" localSheetId="2" hidden="1">30</definedName>
    <definedName name="solver_mni" localSheetId="1" hidden="1">30</definedName>
    <definedName name="solver_mni" localSheetId="0" hidden="1">30</definedName>
    <definedName name="solver_mni" localSheetId="12" hidden="1">30</definedName>
    <definedName name="solver_mni" localSheetId="11" hidden="1">30</definedName>
    <definedName name="solver_mni" localSheetId="10" hidden="1">30</definedName>
    <definedName name="solver_mni" localSheetId="9" hidden="1">30</definedName>
    <definedName name="solver_mni" localSheetId="8" hidden="1">30</definedName>
    <definedName name="solver_mni" localSheetId="7" hidden="1">30</definedName>
    <definedName name="solver_mni" localSheetId="6" hidden="1">30</definedName>
    <definedName name="solver_mni" localSheetId="5" hidden="1">30</definedName>
    <definedName name="solver_mrt" localSheetId="13" hidden="1">0.075</definedName>
    <definedName name="solver_mrt" localSheetId="4" hidden="1">0.075</definedName>
    <definedName name="solver_mrt" localSheetId="3" hidden="1">0.075</definedName>
    <definedName name="solver_mrt" localSheetId="2" hidden="1">0.075</definedName>
    <definedName name="solver_mrt" localSheetId="1" hidden="1">0.075</definedName>
    <definedName name="solver_mrt" localSheetId="0" hidden="1">0.075</definedName>
    <definedName name="solver_mrt" localSheetId="12" hidden="1">0.075</definedName>
    <definedName name="solver_mrt" localSheetId="11" hidden="1">0.075</definedName>
    <definedName name="solver_mrt" localSheetId="10" hidden="1">0.075</definedName>
    <definedName name="solver_mrt" localSheetId="9" hidden="1">0.075</definedName>
    <definedName name="solver_mrt" localSheetId="8" hidden="1">0.075</definedName>
    <definedName name="solver_mrt" localSheetId="7" hidden="1">0.075</definedName>
    <definedName name="solver_mrt" localSheetId="6" hidden="1">0.075</definedName>
    <definedName name="solver_mrt" localSheetId="5" hidden="1">0.075</definedName>
    <definedName name="solver_msl" localSheetId="13" hidden="1">2</definedName>
    <definedName name="solver_msl" localSheetId="4" hidden="1">2</definedName>
    <definedName name="solver_msl" localSheetId="3" hidden="1">2</definedName>
    <definedName name="solver_msl" localSheetId="2" hidden="1">2</definedName>
    <definedName name="solver_msl" localSheetId="1" hidden="1">2</definedName>
    <definedName name="solver_msl" localSheetId="0" hidden="1">2</definedName>
    <definedName name="solver_msl" localSheetId="12" hidden="1">2</definedName>
    <definedName name="solver_msl" localSheetId="11" hidden="1">2</definedName>
    <definedName name="solver_msl" localSheetId="10" hidden="1">2</definedName>
    <definedName name="solver_msl" localSheetId="9" hidden="1">2</definedName>
    <definedName name="solver_msl" localSheetId="8" hidden="1">2</definedName>
    <definedName name="solver_msl" localSheetId="7" hidden="1">2</definedName>
    <definedName name="solver_msl" localSheetId="6" hidden="1">2</definedName>
    <definedName name="solver_msl" localSheetId="5" hidden="1">2</definedName>
    <definedName name="solver_neg" localSheetId="13" hidden="1">2</definedName>
    <definedName name="solver_neg" localSheetId="4" hidden="1">2</definedName>
    <definedName name="solver_neg" localSheetId="3" hidden="1">2</definedName>
    <definedName name="solver_neg" localSheetId="2" hidden="1">2</definedName>
    <definedName name="solver_neg" localSheetId="1" hidden="1">2</definedName>
    <definedName name="solver_neg" localSheetId="0" hidden="1">2</definedName>
    <definedName name="solver_neg" localSheetId="12" hidden="1">2</definedName>
    <definedName name="solver_neg" localSheetId="11" hidden="1">2</definedName>
    <definedName name="solver_neg" localSheetId="10" hidden="1">2</definedName>
    <definedName name="solver_neg" localSheetId="9" hidden="1">2</definedName>
    <definedName name="solver_neg" localSheetId="8" hidden="1">2</definedName>
    <definedName name="solver_neg" localSheetId="7" hidden="1">2</definedName>
    <definedName name="solver_neg" localSheetId="6" hidden="1">2</definedName>
    <definedName name="solver_neg" localSheetId="5" hidden="1">2</definedName>
    <definedName name="solver_nod" localSheetId="13" hidden="1">2147483647</definedName>
    <definedName name="solver_nod" localSheetId="4" hidden="1">2147483647</definedName>
    <definedName name="solver_nod" localSheetId="3" hidden="1">2147483647</definedName>
    <definedName name="solver_nod" localSheetId="2" hidden="1">2147483647</definedName>
    <definedName name="solver_nod" localSheetId="1" hidden="1">2147483647</definedName>
    <definedName name="solver_nod" localSheetId="0" hidden="1">2147483647</definedName>
    <definedName name="solver_nod" localSheetId="12" hidden="1">2147483647</definedName>
    <definedName name="solver_nod" localSheetId="11" hidden="1">2147483647</definedName>
    <definedName name="solver_nod" localSheetId="10" hidden="1">2147483647</definedName>
    <definedName name="solver_nod" localSheetId="9" hidden="1">2147483647</definedName>
    <definedName name="solver_nod" localSheetId="8" hidden="1">2147483647</definedName>
    <definedName name="solver_nod" localSheetId="7" hidden="1">2147483647</definedName>
    <definedName name="solver_nod" localSheetId="6" hidden="1">2147483647</definedName>
    <definedName name="solver_nod" localSheetId="5" hidden="1">2147483647</definedName>
    <definedName name="solver_num" localSheetId="13" hidden="1">0</definedName>
    <definedName name="solver_num" localSheetId="4" hidden="1">0</definedName>
    <definedName name="solver_num" localSheetId="3" hidden="1">0</definedName>
    <definedName name="solver_num" localSheetId="2" hidden="1">0</definedName>
    <definedName name="solver_num" localSheetId="1" hidden="1">0</definedName>
    <definedName name="solver_num" localSheetId="0" hidden="1">0</definedName>
    <definedName name="solver_num" localSheetId="12" hidden="1">0</definedName>
    <definedName name="solver_num" localSheetId="11" hidden="1">0</definedName>
    <definedName name="solver_num" localSheetId="10" hidden="1">0</definedName>
    <definedName name="solver_num" localSheetId="9" hidden="1">0</definedName>
    <definedName name="solver_num" localSheetId="8" hidden="1">0</definedName>
    <definedName name="solver_num" localSheetId="7" hidden="1">0</definedName>
    <definedName name="solver_num" localSheetId="6" hidden="1">0</definedName>
    <definedName name="solver_num" localSheetId="5" hidden="1">0</definedName>
    <definedName name="solver_nwt" localSheetId="13" hidden="1">1</definedName>
    <definedName name="solver_nwt" localSheetId="4" hidden="1">1</definedName>
    <definedName name="solver_nwt" localSheetId="3" hidden="1">1</definedName>
    <definedName name="solver_nwt" localSheetId="2" hidden="1">1</definedName>
    <definedName name="solver_nwt" localSheetId="1" hidden="1">1</definedName>
    <definedName name="solver_nwt" localSheetId="0" hidden="1">1</definedName>
    <definedName name="solver_nwt" localSheetId="12" hidden="1">1</definedName>
    <definedName name="solver_nwt" localSheetId="11" hidden="1">1</definedName>
    <definedName name="solver_nwt" localSheetId="10" hidden="1">1</definedName>
    <definedName name="solver_nwt" localSheetId="9" hidden="1">1</definedName>
    <definedName name="solver_nwt" localSheetId="8" hidden="1">1</definedName>
    <definedName name="solver_nwt" localSheetId="7" hidden="1">1</definedName>
    <definedName name="solver_nwt" localSheetId="6" hidden="1">1</definedName>
    <definedName name="solver_nwt" localSheetId="5" hidden="1">1</definedName>
    <definedName name="solver_opt" localSheetId="13" hidden="1">'1'!$I$23</definedName>
    <definedName name="solver_opt" localSheetId="4" hidden="1">'10'!$I$23</definedName>
    <definedName name="solver_opt" localSheetId="3" hidden="1">'11'!$I$23</definedName>
    <definedName name="solver_opt" localSheetId="2" hidden="1">'12'!$I$23</definedName>
    <definedName name="solver_opt" localSheetId="1" hidden="1">'13'!$I$23</definedName>
    <definedName name="solver_opt" localSheetId="0" hidden="1">'14'!$I$23</definedName>
    <definedName name="solver_opt" localSheetId="12" hidden="1">'2'!$I$23</definedName>
    <definedName name="solver_opt" localSheetId="11" hidden="1">'3'!$I$23</definedName>
    <definedName name="solver_opt" localSheetId="10" hidden="1">'4'!$I$23</definedName>
    <definedName name="solver_opt" localSheetId="9" hidden="1">'5'!$I$23</definedName>
    <definedName name="solver_opt" localSheetId="8" hidden="1">'6'!$I$23</definedName>
    <definedName name="solver_opt" localSheetId="7" hidden="1">'7'!$I$23</definedName>
    <definedName name="solver_opt" localSheetId="6" hidden="1">'8'!$I$23</definedName>
    <definedName name="solver_opt" localSheetId="5" hidden="1">'9'!$I$23</definedName>
    <definedName name="solver_pre" localSheetId="13" hidden="1">0.000001</definedName>
    <definedName name="solver_pre" localSheetId="4" hidden="1">0.000001</definedName>
    <definedName name="solver_pre" localSheetId="3" hidden="1">0.000001</definedName>
    <definedName name="solver_pre" localSheetId="2" hidden="1">0.000001</definedName>
    <definedName name="solver_pre" localSheetId="1" hidden="1">0.000001</definedName>
    <definedName name="solver_pre" localSheetId="0" hidden="1">0.000001</definedName>
    <definedName name="solver_pre" localSheetId="12" hidden="1">0.000001</definedName>
    <definedName name="solver_pre" localSheetId="11" hidden="1">0.000001</definedName>
    <definedName name="solver_pre" localSheetId="10" hidden="1">0.000001</definedName>
    <definedName name="solver_pre" localSheetId="9" hidden="1">0.000001</definedName>
    <definedName name="solver_pre" localSheetId="8" hidden="1">0.000001</definedName>
    <definedName name="solver_pre" localSheetId="7" hidden="1">0.000001</definedName>
    <definedName name="solver_pre" localSheetId="6" hidden="1">0.000001</definedName>
    <definedName name="solver_pre" localSheetId="5" hidden="1">0.000001</definedName>
    <definedName name="solver_rbv" localSheetId="13" hidden="1">1</definedName>
    <definedName name="solver_rbv" localSheetId="4" hidden="1">1</definedName>
    <definedName name="solver_rbv" localSheetId="3" hidden="1">1</definedName>
    <definedName name="solver_rbv" localSheetId="2" hidden="1">1</definedName>
    <definedName name="solver_rbv" localSheetId="1" hidden="1">1</definedName>
    <definedName name="solver_rbv" localSheetId="0" hidden="1">1</definedName>
    <definedName name="solver_rbv" localSheetId="12" hidden="1">1</definedName>
    <definedName name="solver_rbv" localSheetId="11" hidden="1">1</definedName>
    <definedName name="solver_rbv" localSheetId="10" hidden="1">1</definedName>
    <definedName name="solver_rbv" localSheetId="9" hidden="1">1</definedName>
    <definedName name="solver_rbv" localSheetId="8" hidden="1">1</definedName>
    <definedName name="solver_rbv" localSheetId="7" hidden="1">1</definedName>
    <definedName name="solver_rbv" localSheetId="6" hidden="1">1</definedName>
    <definedName name="solver_rbv" localSheetId="5" hidden="1">1</definedName>
    <definedName name="solver_rel1" localSheetId="13" hidden="1">3</definedName>
    <definedName name="solver_rel1" localSheetId="4" hidden="1">3</definedName>
    <definedName name="solver_rel1" localSheetId="3" hidden="1">3</definedName>
    <definedName name="solver_rel1" localSheetId="2" hidden="1">3</definedName>
    <definedName name="solver_rel1" localSheetId="1" hidden="1">3</definedName>
    <definedName name="solver_rel1" localSheetId="0" hidden="1">3</definedName>
    <definedName name="solver_rel1" localSheetId="12" hidden="1">3</definedName>
    <definedName name="solver_rel1" localSheetId="11" hidden="1">3</definedName>
    <definedName name="solver_rel1" localSheetId="10" hidden="1">3</definedName>
    <definedName name="solver_rel1" localSheetId="9" hidden="1">3</definedName>
    <definedName name="solver_rel1" localSheetId="8" hidden="1">3</definedName>
    <definedName name="solver_rel1" localSheetId="7" hidden="1">3</definedName>
    <definedName name="solver_rel1" localSheetId="6" hidden="1">3</definedName>
    <definedName name="solver_rel1" localSheetId="5" hidden="1">3</definedName>
    <definedName name="solver_rel2" localSheetId="13" hidden="1">3</definedName>
    <definedName name="solver_rel2" localSheetId="4" hidden="1">3</definedName>
    <definedName name="solver_rel2" localSheetId="3" hidden="1">3</definedName>
    <definedName name="solver_rel2" localSheetId="2" hidden="1">3</definedName>
    <definedName name="solver_rel2" localSheetId="1" hidden="1">3</definedName>
    <definedName name="solver_rel2" localSheetId="0" hidden="1">3</definedName>
    <definedName name="solver_rel2" localSheetId="12" hidden="1">3</definedName>
    <definedName name="solver_rel2" localSheetId="11" hidden="1">3</definedName>
    <definedName name="solver_rel2" localSheetId="10" hidden="1">3</definedName>
    <definedName name="solver_rel2" localSheetId="9" hidden="1">3</definedName>
    <definedName name="solver_rel2" localSheetId="8" hidden="1">3</definedName>
    <definedName name="solver_rel2" localSheetId="7" hidden="1">3</definedName>
    <definedName name="solver_rel2" localSheetId="6" hidden="1">3</definedName>
    <definedName name="solver_rel2" localSheetId="5" hidden="1">3</definedName>
    <definedName name="solver_rhs1" localSheetId="13" hidden="1">-5</definedName>
    <definedName name="solver_rhs1" localSheetId="4" hidden="1">-5</definedName>
    <definedName name="solver_rhs1" localSheetId="3" hidden="1">-5</definedName>
    <definedName name="solver_rhs1" localSheetId="2" hidden="1">-5</definedName>
    <definedName name="solver_rhs1" localSheetId="1" hidden="1">-5</definedName>
    <definedName name="solver_rhs1" localSheetId="0" hidden="1">-5</definedName>
    <definedName name="solver_rhs1" localSheetId="12" hidden="1">-5</definedName>
    <definedName name="solver_rhs1" localSheetId="11" hidden="1">-5</definedName>
    <definedName name="solver_rhs1" localSheetId="10" hidden="1">-5</definedName>
    <definedName name="solver_rhs1" localSheetId="9" hidden="1">-5</definedName>
    <definedName name="solver_rhs1" localSheetId="8" hidden="1">-5</definedName>
    <definedName name="solver_rhs1" localSheetId="7" hidden="1">-5</definedName>
    <definedName name="solver_rhs1" localSheetId="6" hidden="1">-5</definedName>
    <definedName name="solver_rhs1" localSheetId="5" hidden="1">-5</definedName>
    <definedName name="solver_rhs2" localSheetId="13" hidden="1">-5</definedName>
    <definedName name="solver_rhs2" localSheetId="4" hidden="1">-5</definedName>
    <definedName name="solver_rhs2" localSheetId="3" hidden="1">-5</definedName>
    <definedName name="solver_rhs2" localSheetId="2" hidden="1">-5</definedName>
    <definedName name="solver_rhs2" localSheetId="1" hidden="1">-5</definedName>
    <definedName name="solver_rhs2" localSheetId="0" hidden="1">-5</definedName>
    <definedName name="solver_rhs2" localSheetId="12" hidden="1">-5</definedName>
    <definedName name="solver_rhs2" localSheetId="11" hidden="1">-5</definedName>
    <definedName name="solver_rhs2" localSheetId="10" hidden="1">-5</definedName>
    <definedName name="solver_rhs2" localSheetId="9" hidden="1">-5</definedName>
    <definedName name="solver_rhs2" localSheetId="8" hidden="1">-5</definedName>
    <definedName name="solver_rhs2" localSheetId="7" hidden="1">-5</definedName>
    <definedName name="solver_rhs2" localSheetId="6" hidden="1">-5</definedName>
    <definedName name="solver_rhs2" localSheetId="5" hidden="1">-5</definedName>
    <definedName name="solver_rlx" localSheetId="13" hidden="1">2</definedName>
    <definedName name="solver_rlx" localSheetId="4" hidden="1">2</definedName>
    <definedName name="solver_rlx" localSheetId="3" hidden="1">2</definedName>
    <definedName name="solver_rlx" localSheetId="2" hidden="1">2</definedName>
    <definedName name="solver_rlx" localSheetId="1" hidden="1">2</definedName>
    <definedName name="solver_rlx" localSheetId="0" hidden="1">2</definedName>
    <definedName name="solver_rlx" localSheetId="12" hidden="1">2</definedName>
    <definedName name="solver_rlx" localSheetId="11" hidden="1">2</definedName>
    <definedName name="solver_rlx" localSheetId="10" hidden="1">2</definedName>
    <definedName name="solver_rlx" localSheetId="9" hidden="1">2</definedName>
    <definedName name="solver_rlx" localSheetId="8" hidden="1">2</definedName>
    <definedName name="solver_rlx" localSheetId="7" hidden="1">2</definedName>
    <definedName name="solver_rlx" localSheetId="6" hidden="1">2</definedName>
    <definedName name="solver_rlx" localSheetId="5" hidden="1">2</definedName>
    <definedName name="solver_rsd" localSheetId="13" hidden="1">0</definedName>
    <definedName name="solver_rsd" localSheetId="4" hidden="1">0</definedName>
    <definedName name="solver_rsd" localSheetId="3" hidden="1">0</definedName>
    <definedName name="solver_rsd" localSheetId="2" hidden="1">0</definedName>
    <definedName name="solver_rsd" localSheetId="1" hidden="1">0</definedName>
    <definedName name="solver_rsd" localSheetId="0" hidden="1">0</definedName>
    <definedName name="solver_rsd" localSheetId="12" hidden="1">0</definedName>
    <definedName name="solver_rsd" localSheetId="11" hidden="1">0</definedName>
    <definedName name="solver_rsd" localSheetId="10" hidden="1">0</definedName>
    <definedName name="solver_rsd" localSheetId="9" hidden="1">0</definedName>
    <definedName name="solver_rsd" localSheetId="8" hidden="1">0</definedName>
    <definedName name="solver_rsd" localSheetId="7" hidden="1">0</definedName>
    <definedName name="solver_rsd" localSheetId="6" hidden="1">0</definedName>
    <definedName name="solver_rsd" localSheetId="5" hidden="1">0</definedName>
    <definedName name="solver_scl" localSheetId="13" hidden="1">1</definedName>
    <definedName name="solver_scl" localSheetId="4" hidden="1">1</definedName>
    <definedName name="solver_scl" localSheetId="3" hidden="1">1</definedName>
    <definedName name="solver_scl" localSheetId="2" hidden="1">1</definedName>
    <definedName name="solver_scl" localSheetId="1" hidden="1">1</definedName>
    <definedName name="solver_scl" localSheetId="0" hidden="1">1</definedName>
    <definedName name="solver_scl" localSheetId="12" hidden="1">1</definedName>
    <definedName name="solver_scl" localSheetId="11" hidden="1">1</definedName>
    <definedName name="solver_scl" localSheetId="10" hidden="1">1</definedName>
    <definedName name="solver_scl" localSheetId="9" hidden="1">1</definedName>
    <definedName name="solver_scl" localSheetId="8" hidden="1">1</definedName>
    <definedName name="solver_scl" localSheetId="7" hidden="1">1</definedName>
    <definedName name="solver_scl" localSheetId="6" hidden="1">1</definedName>
    <definedName name="solver_scl" localSheetId="5" hidden="1">1</definedName>
    <definedName name="solver_sho" localSheetId="13" hidden="1">2</definedName>
    <definedName name="solver_sho" localSheetId="4" hidden="1">2</definedName>
    <definedName name="solver_sho" localSheetId="3" hidden="1">2</definedName>
    <definedName name="solver_sho" localSheetId="2" hidden="1">2</definedName>
    <definedName name="solver_sho" localSheetId="1" hidden="1">2</definedName>
    <definedName name="solver_sho" localSheetId="0" hidden="1">2</definedName>
    <definedName name="solver_sho" localSheetId="12" hidden="1">2</definedName>
    <definedName name="solver_sho" localSheetId="11" hidden="1">2</definedName>
    <definedName name="solver_sho" localSheetId="10" hidden="1">2</definedName>
    <definedName name="solver_sho" localSheetId="9" hidden="1">2</definedName>
    <definedName name="solver_sho" localSheetId="8" hidden="1">2</definedName>
    <definedName name="solver_sho" localSheetId="7" hidden="1">2</definedName>
    <definedName name="solver_sho" localSheetId="6" hidden="1">2</definedName>
    <definedName name="solver_sho" localSheetId="5" hidden="1">2</definedName>
    <definedName name="solver_ssz" localSheetId="13" hidden="1">100</definedName>
    <definedName name="solver_ssz" localSheetId="4" hidden="1">100</definedName>
    <definedName name="solver_ssz" localSheetId="3" hidden="1">100</definedName>
    <definedName name="solver_ssz" localSheetId="2" hidden="1">100</definedName>
    <definedName name="solver_ssz" localSheetId="1" hidden="1">100</definedName>
    <definedName name="solver_ssz" localSheetId="0" hidden="1">100</definedName>
    <definedName name="solver_ssz" localSheetId="12" hidden="1">100</definedName>
    <definedName name="solver_ssz" localSheetId="11" hidden="1">100</definedName>
    <definedName name="solver_ssz" localSheetId="10" hidden="1">100</definedName>
    <definedName name="solver_ssz" localSheetId="9" hidden="1">100</definedName>
    <definedName name="solver_ssz" localSheetId="8" hidden="1">100</definedName>
    <definedName name="solver_ssz" localSheetId="7" hidden="1">100</definedName>
    <definedName name="solver_ssz" localSheetId="6" hidden="1">100</definedName>
    <definedName name="solver_ssz" localSheetId="5" hidden="1">100</definedName>
    <definedName name="solver_tim" localSheetId="13" hidden="1">100</definedName>
    <definedName name="solver_tim" localSheetId="4" hidden="1">100</definedName>
    <definedName name="solver_tim" localSheetId="3" hidden="1">100</definedName>
    <definedName name="solver_tim" localSheetId="2" hidden="1">100</definedName>
    <definedName name="solver_tim" localSheetId="1" hidden="1">100</definedName>
    <definedName name="solver_tim" localSheetId="0" hidden="1">100</definedName>
    <definedName name="solver_tim" localSheetId="12" hidden="1">100</definedName>
    <definedName name="solver_tim" localSheetId="11" hidden="1">100</definedName>
    <definedName name="solver_tim" localSheetId="10" hidden="1">100</definedName>
    <definedName name="solver_tim" localSheetId="9" hidden="1">100</definedName>
    <definedName name="solver_tim" localSheetId="8" hidden="1">100</definedName>
    <definedName name="solver_tim" localSheetId="7" hidden="1">100</definedName>
    <definedName name="solver_tim" localSheetId="6" hidden="1">100</definedName>
    <definedName name="solver_tim" localSheetId="5" hidden="1">100</definedName>
    <definedName name="solver_tol" localSheetId="13" hidden="1">0.05</definedName>
    <definedName name="solver_tol" localSheetId="4" hidden="1">0.05</definedName>
    <definedName name="solver_tol" localSheetId="3" hidden="1">0.05</definedName>
    <definedName name="solver_tol" localSheetId="2" hidden="1">0.05</definedName>
    <definedName name="solver_tol" localSheetId="1" hidden="1">0.05</definedName>
    <definedName name="solver_tol" localSheetId="0" hidden="1">0.05</definedName>
    <definedName name="solver_tol" localSheetId="12" hidden="1">0.05</definedName>
    <definedName name="solver_tol" localSheetId="11" hidden="1">0.05</definedName>
    <definedName name="solver_tol" localSheetId="10" hidden="1">0.05</definedName>
    <definedName name="solver_tol" localSheetId="9" hidden="1">0.05</definedName>
    <definedName name="solver_tol" localSheetId="8" hidden="1">0.05</definedName>
    <definedName name="solver_tol" localSheetId="7" hidden="1">0.05</definedName>
    <definedName name="solver_tol" localSheetId="6" hidden="1">0.05</definedName>
    <definedName name="solver_tol" localSheetId="5" hidden="1">0.05</definedName>
    <definedName name="solver_typ" localSheetId="13" hidden="1">1</definedName>
    <definedName name="solver_typ" localSheetId="4" hidden="1">1</definedName>
    <definedName name="solver_typ" localSheetId="3" hidden="1">1</definedName>
    <definedName name="solver_typ" localSheetId="2" hidden="1">1</definedName>
    <definedName name="solver_typ" localSheetId="1" hidden="1">1</definedName>
    <definedName name="solver_typ" localSheetId="0" hidden="1">1</definedName>
    <definedName name="solver_typ" localSheetId="12" hidden="1">1</definedName>
    <definedName name="solver_typ" localSheetId="11" hidden="1">1</definedName>
    <definedName name="solver_typ" localSheetId="10" hidden="1">1</definedName>
    <definedName name="solver_typ" localSheetId="9" hidden="1">1</definedName>
    <definedName name="solver_typ" localSheetId="8" hidden="1">1</definedName>
    <definedName name="solver_typ" localSheetId="7" hidden="1">1</definedName>
    <definedName name="solver_typ" localSheetId="6" hidden="1">1</definedName>
    <definedName name="solver_typ" localSheetId="5" hidden="1">1</definedName>
    <definedName name="solver_val" localSheetId="13" hidden="1">0</definedName>
    <definedName name="solver_val" localSheetId="4" hidden="1">0</definedName>
    <definedName name="solver_val" localSheetId="3" hidden="1">0</definedName>
    <definedName name="solver_val" localSheetId="2" hidden="1">0</definedName>
    <definedName name="solver_val" localSheetId="1" hidden="1">0</definedName>
    <definedName name="solver_val" localSheetId="0" hidden="1">0</definedName>
    <definedName name="solver_val" localSheetId="12" hidden="1">0</definedName>
    <definedName name="solver_val" localSheetId="11" hidden="1">0</definedName>
    <definedName name="solver_val" localSheetId="10" hidden="1">0</definedName>
    <definedName name="solver_val" localSheetId="9" hidden="1">0</definedName>
    <definedName name="solver_val" localSheetId="8" hidden="1">0</definedName>
    <definedName name="solver_val" localSheetId="7" hidden="1">0</definedName>
    <definedName name="solver_val" localSheetId="6" hidden="1">0</definedName>
    <definedName name="solver_val" localSheetId="5" hidden="1">0</definedName>
    <definedName name="solver_ver" localSheetId="13" hidden="1">3</definedName>
    <definedName name="solver_ver" localSheetId="4" hidden="1">3</definedName>
    <definedName name="solver_ver" localSheetId="3" hidden="1">3</definedName>
    <definedName name="solver_ver" localSheetId="2" hidden="1">3</definedName>
    <definedName name="solver_ver" localSheetId="1" hidden="1">3</definedName>
    <definedName name="solver_ver" localSheetId="0" hidden="1">3</definedName>
    <definedName name="solver_ver" localSheetId="12" hidden="1">3</definedName>
    <definedName name="solver_ver" localSheetId="11" hidden="1">3</definedName>
    <definedName name="solver_ver" localSheetId="10" hidden="1">3</definedName>
    <definedName name="solver_ver" localSheetId="9" hidden="1">3</definedName>
    <definedName name="solver_ver" localSheetId="8" hidden="1">3</definedName>
    <definedName name="solver_ver" localSheetId="7" hidden="1">3</definedName>
    <definedName name="solver_ver" localSheetId="6" hidden="1">3</definedName>
    <definedName name="solver_ver" localSheetId="5" hidden="1">3</definedName>
  </definedNames>
  <calcPr calcId="144525" calcMode="manual"/>
</workbook>
</file>

<file path=xl/calcChain.xml><?xml version="1.0" encoding="utf-8"?>
<calcChain xmlns="http://schemas.openxmlformats.org/spreadsheetml/2006/main">
  <c r="O7" i="43"/>
  <c r="O6"/>
  <c r="P6" s="1"/>
  <c r="O5"/>
  <c r="P5" s="1"/>
  <c r="Q5" s="1"/>
  <c r="O4"/>
  <c r="P4" s="1"/>
  <c r="Q4" s="1"/>
  <c r="R4" s="1"/>
  <c r="N4"/>
  <c r="O3"/>
  <c r="B21"/>
  <c r="B20"/>
  <c r="B19"/>
  <c r="B18"/>
  <c r="B17"/>
  <c r="B16"/>
  <c r="B15"/>
  <c r="B14"/>
  <c r="B13"/>
  <c r="B12"/>
  <c r="E9"/>
  <c r="D9"/>
  <c r="G21" s="1"/>
  <c r="H21" s="1"/>
  <c r="I21" s="1"/>
  <c r="C9"/>
  <c r="L7"/>
  <c r="K7"/>
  <c r="J7"/>
  <c r="L6"/>
  <c r="K6"/>
  <c r="L5"/>
  <c r="L9" s="1"/>
  <c r="H5"/>
  <c r="N5" s="1"/>
  <c r="B5"/>
  <c r="B6" s="1"/>
  <c r="B7" s="1"/>
  <c r="J3"/>
  <c r="K3" s="1"/>
  <c r="L3" s="1"/>
  <c r="D3"/>
  <c r="P3" s="1"/>
  <c r="E3" l="1"/>
  <c r="Q3" s="1"/>
  <c r="H6"/>
  <c r="N6" s="1"/>
  <c r="L4"/>
  <c r="H7"/>
  <c r="N7" s="1"/>
  <c r="F3"/>
  <c r="R3" s="1"/>
  <c r="G12"/>
  <c r="H12" s="1"/>
  <c r="I12" s="1"/>
  <c r="G13"/>
  <c r="H13" s="1"/>
  <c r="I13" s="1"/>
  <c r="G14"/>
  <c r="H14" s="1"/>
  <c r="I14" s="1"/>
  <c r="G15"/>
  <c r="H15" s="1"/>
  <c r="I15" s="1"/>
  <c r="G16"/>
  <c r="H16" s="1"/>
  <c r="I16" s="1"/>
  <c r="G17"/>
  <c r="H17" s="1"/>
  <c r="I17" s="1"/>
  <c r="G18"/>
  <c r="H18" s="1"/>
  <c r="I18" s="1"/>
  <c r="G19"/>
  <c r="H19" s="1"/>
  <c r="I19" s="1"/>
  <c r="G20"/>
  <c r="H20" s="1"/>
  <c r="I20" s="1"/>
  <c r="I23" l="1"/>
  <c r="K5"/>
  <c r="J4"/>
  <c r="I4"/>
  <c r="J5"/>
  <c r="I5"/>
  <c r="J6"/>
  <c r="I6"/>
  <c r="K4"/>
  <c r="I7"/>
  <c r="H36" l="1"/>
  <c r="B21" i="42" l="1"/>
  <c r="B20"/>
  <c r="B19"/>
  <c r="B18"/>
  <c r="B17"/>
  <c r="B16"/>
  <c r="B15"/>
  <c r="B14"/>
  <c r="B13"/>
  <c r="B12"/>
  <c r="E9"/>
  <c r="D9"/>
  <c r="C9"/>
  <c r="B5"/>
  <c r="B6" s="1"/>
  <c r="B7" s="1"/>
  <c r="D3"/>
  <c r="E3" s="1"/>
  <c r="F3" s="1"/>
  <c r="B21" i="41"/>
  <c r="B20"/>
  <c r="B19"/>
  <c r="B18"/>
  <c r="B17"/>
  <c r="B16"/>
  <c r="B15"/>
  <c r="B14"/>
  <c r="B13"/>
  <c r="B12"/>
  <c r="E9"/>
  <c r="D9"/>
  <c r="C9"/>
  <c r="G21" s="1"/>
  <c r="H21" s="1"/>
  <c r="I21" s="1"/>
  <c r="B5"/>
  <c r="B6" s="1"/>
  <c r="B7" s="1"/>
  <c r="D3"/>
  <c r="E3" s="1"/>
  <c r="F3" s="1"/>
  <c r="B21" i="40"/>
  <c r="B20"/>
  <c r="B19"/>
  <c r="B18"/>
  <c r="B17"/>
  <c r="B16"/>
  <c r="B15"/>
  <c r="B14"/>
  <c r="B13"/>
  <c r="B12"/>
  <c r="E9"/>
  <c r="D9"/>
  <c r="C9"/>
  <c r="B5"/>
  <c r="B6" s="1"/>
  <c r="B7" s="1"/>
  <c r="D3"/>
  <c r="E3" s="1"/>
  <c r="F3" s="1"/>
  <c r="H36" i="39"/>
  <c r="B5"/>
  <c r="B6" s="1"/>
  <c r="B7" s="1"/>
  <c r="D3"/>
  <c r="E3" s="1"/>
  <c r="F3" s="1"/>
  <c r="H36" i="38"/>
  <c r="B21"/>
  <c r="B20"/>
  <c r="B19"/>
  <c r="B18"/>
  <c r="B17"/>
  <c r="B16"/>
  <c r="B15"/>
  <c r="B14"/>
  <c r="B13"/>
  <c r="B12"/>
  <c r="B5"/>
  <c r="B6" s="1"/>
  <c r="B7" s="1"/>
  <c r="D3"/>
  <c r="E3" s="1"/>
  <c r="F3" s="1"/>
  <c r="H36" i="37"/>
  <c r="B21"/>
  <c r="B20"/>
  <c r="B19"/>
  <c r="B18"/>
  <c r="B17"/>
  <c r="B16"/>
  <c r="B15"/>
  <c r="B14"/>
  <c r="B13"/>
  <c r="B12"/>
  <c r="E9"/>
  <c r="D9"/>
  <c r="C9"/>
  <c r="B5"/>
  <c r="B6" s="1"/>
  <c r="B7" s="1"/>
  <c r="D3"/>
  <c r="E3" s="1"/>
  <c r="F3" s="1"/>
  <c r="H36" i="36"/>
  <c r="B21"/>
  <c r="B20"/>
  <c r="B19"/>
  <c r="B18"/>
  <c r="B17"/>
  <c r="B16"/>
  <c r="B15"/>
  <c r="B14"/>
  <c r="B13"/>
  <c r="B12"/>
  <c r="E9"/>
  <c r="D9"/>
  <c r="C9"/>
  <c r="B5"/>
  <c r="B6" s="1"/>
  <c r="B7" s="1"/>
  <c r="D3"/>
  <c r="E3" s="1"/>
  <c r="F3" s="1"/>
  <c r="H36" i="35"/>
  <c r="B21"/>
  <c r="B20"/>
  <c r="B19"/>
  <c r="B18"/>
  <c r="B17"/>
  <c r="B16"/>
  <c r="B15"/>
  <c r="B14"/>
  <c r="B13"/>
  <c r="B12"/>
  <c r="E9"/>
  <c r="D9"/>
  <c r="C9"/>
  <c r="G16" s="1"/>
  <c r="B5"/>
  <c r="B6" s="1"/>
  <c r="B7" s="1"/>
  <c r="D3"/>
  <c r="E3" s="1"/>
  <c r="F3" s="1"/>
  <c r="B21" i="34"/>
  <c r="B20"/>
  <c r="B19"/>
  <c r="B18"/>
  <c r="B17"/>
  <c r="B16"/>
  <c r="B15"/>
  <c r="B14"/>
  <c r="B13"/>
  <c r="B12"/>
  <c r="E9"/>
  <c r="D9"/>
  <c r="C9"/>
  <c r="B5"/>
  <c r="B6" s="1"/>
  <c r="B7" s="1"/>
  <c r="D3"/>
  <c r="E3" s="1"/>
  <c r="F3" s="1"/>
  <c r="B21" i="33"/>
  <c r="B20"/>
  <c r="B19"/>
  <c r="B18"/>
  <c r="B17"/>
  <c r="B16"/>
  <c r="B15"/>
  <c r="B14"/>
  <c r="B13"/>
  <c r="B12"/>
  <c r="E9"/>
  <c r="D9"/>
  <c r="C9"/>
  <c r="B5"/>
  <c r="B6" s="1"/>
  <c r="B7" s="1"/>
  <c r="D3"/>
  <c r="E3" s="1"/>
  <c r="F3" s="1"/>
  <c r="B21" i="32"/>
  <c r="B20"/>
  <c r="B19"/>
  <c r="B18"/>
  <c r="B17"/>
  <c r="B16"/>
  <c r="B15"/>
  <c r="B14"/>
  <c r="B13"/>
  <c r="B12"/>
  <c r="E9"/>
  <c r="D9"/>
  <c r="C9"/>
  <c r="G15" s="1"/>
  <c r="H15" s="1"/>
  <c r="I15" s="1"/>
  <c r="H5"/>
  <c r="H6" s="1"/>
  <c r="H7" s="1"/>
  <c r="B5"/>
  <c r="B6" s="1"/>
  <c r="B7" s="1"/>
  <c r="J3"/>
  <c r="K3" s="1"/>
  <c r="L3" s="1"/>
  <c r="D3"/>
  <c r="E3" s="1"/>
  <c r="F3" s="1"/>
  <c r="B21" i="31"/>
  <c r="B20"/>
  <c r="B19"/>
  <c r="B18"/>
  <c r="B17"/>
  <c r="B16"/>
  <c r="B15"/>
  <c r="B14"/>
  <c r="B13"/>
  <c r="B12"/>
  <c r="E9"/>
  <c r="D9"/>
  <c r="C9"/>
  <c r="L7"/>
  <c r="K7"/>
  <c r="J7"/>
  <c r="L6"/>
  <c r="K6"/>
  <c r="L5"/>
  <c r="H5"/>
  <c r="H6" s="1"/>
  <c r="H7" s="1"/>
  <c r="B5"/>
  <c r="B6" s="1"/>
  <c r="B7" s="1"/>
  <c r="J3"/>
  <c r="K3" s="1"/>
  <c r="L3" s="1"/>
  <c r="D3"/>
  <c r="E3" s="1"/>
  <c r="F3" s="1"/>
  <c r="E9" i="10"/>
  <c r="D9"/>
  <c r="C9"/>
  <c r="L7"/>
  <c r="L6"/>
  <c r="K7"/>
  <c r="L5"/>
  <c r="K6"/>
  <c r="J7"/>
  <c r="H5"/>
  <c r="H6" s="1"/>
  <c r="H7" s="1"/>
  <c r="J3"/>
  <c r="K3" s="1"/>
  <c r="L3" s="1"/>
  <c r="B21"/>
  <c r="B20"/>
  <c r="B19"/>
  <c r="B18"/>
  <c r="B17"/>
  <c r="B16"/>
  <c r="B15"/>
  <c r="B14"/>
  <c r="B13"/>
  <c r="B12"/>
  <c r="B5"/>
  <c r="B6" s="1"/>
  <c r="B7" s="1"/>
  <c r="D3"/>
  <c r="E3" s="1"/>
  <c r="F3" s="1"/>
  <c r="L9" l="1"/>
  <c r="G16" i="34"/>
  <c r="H16" s="1"/>
  <c r="G18" i="10"/>
  <c r="H18" s="1"/>
  <c r="J6" s="1"/>
  <c r="G21" i="42"/>
  <c r="H21" s="1"/>
  <c r="I21" s="1"/>
  <c r="G15" i="31"/>
  <c r="H15" s="1"/>
  <c r="G13" i="32"/>
  <c r="H13" s="1"/>
  <c r="G12" i="42"/>
  <c r="H12" s="1"/>
  <c r="I12" s="1"/>
  <c r="G14" i="32"/>
  <c r="H14" s="1"/>
  <c r="G13" i="42"/>
  <c r="H13" s="1"/>
  <c r="I13" s="1"/>
  <c r="G14"/>
  <c r="H14" s="1"/>
  <c r="I14" s="1"/>
  <c r="G15"/>
  <c r="H15" s="1"/>
  <c r="I15" s="1"/>
  <c r="G16"/>
  <c r="H16" s="1"/>
  <c r="I16" s="1"/>
  <c r="G17"/>
  <c r="H17" s="1"/>
  <c r="I17" s="1"/>
  <c r="G18"/>
  <c r="H18" s="1"/>
  <c r="I18" s="1"/>
  <c r="G19"/>
  <c r="H19" s="1"/>
  <c r="I19" s="1"/>
  <c r="G20"/>
  <c r="H20" s="1"/>
  <c r="I20" s="1"/>
  <c r="G12" i="41"/>
  <c r="H12" s="1"/>
  <c r="I12" s="1"/>
  <c r="G13"/>
  <c r="H13" s="1"/>
  <c r="I13" s="1"/>
  <c r="G14"/>
  <c r="H14" s="1"/>
  <c r="I14" s="1"/>
  <c r="G15"/>
  <c r="H15" s="1"/>
  <c r="I15" s="1"/>
  <c r="G16"/>
  <c r="H16" s="1"/>
  <c r="I16" s="1"/>
  <c r="G17"/>
  <c r="H17" s="1"/>
  <c r="I17" s="1"/>
  <c r="G18"/>
  <c r="H18" s="1"/>
  <c r="I18" s="1"/>
  <c r="G19"/>
  <c r="H19" s="1"/>
  <c r="I19" s="1"/>
  <c r="G20"/>
  <c r="H20" s="1"/>
  <c r="I20" s="1"/>
  <c r="G16" i="40"/>
  <c r="H16" s="1"/>
  <c r="I16" s="1"/>
  <c r="G16" i="33"/>
  <c r="H16" s="1"/>
  <c r="I16" s="1"/>
  <c r="I7" i="32"/>
  <c r="G12"/>
  <c r="H12" s="1"/>
  <c r="I12" s="1"/>
  <c r="G16"/>
  <c r="H16" s="1"/>
  <c r="I16" s="1"/>
  <c r="G17"/>
  <c r="H17" s="1"/>
  <c r="I17" s="1"/>
  <c r="G18"/>
  <c r="H18" s="1"/>
  <c r="I18" s="1"/>
  <c r="G19"/>
  <c r="H19" s="1"/>
  <c r="I19" s="1"/>
  <c r="G20"/>
  <c r="H20" s="1"/>
  <c r="I20" s="1"/>
  <c r="G21"/>
  <c r="H21" s="1"/>
  <c r="I21" s="1"/>
  <c r="G12" i="31"/>
  <c r="H12" s="1"/>
  <c r="I12" s="1"/>
  <c r="G13"/>
  <c r="H13" s="1"/>
  <c r="I13" s="1"/>
  <c r="G17"/>
  <c r="H17" s="1"/>
  <c r="I17" s="1"/>
  <c r="G18"/>
  <c r="H18" s="1"/>
  <c r="I18" s="1"/>
  <c r="G19"/>
  <c r="H19" s="1"/>
  <c r="I19" s="1"/>
  <c r="G20"/>
  <c r="H20" s="1"/>
  <c r="I20" s="1"/>
  <c r="G21"/>
  <c r="H21" s="1"/>
  <c r="I21" s="1"/>
  <c r="G16"/>
  <c r="H16" s="1"/>
  <c r="I16" s="1"/>
  <c r="G14"/>
  <c r="H14" s="1"/>
  <c r="I14" s="1"/>
  <c r="G13" i="10"/>
  <c r="H13" s="1"/>
  <c r="I13" s="1"/>
  <c r="G17"/>
  <c r="H17" s="1"/>
  <c r="I17" s="1"/>
  <c r="G21"/>
  <c r="H21" s="1"/>
  <c r="I21" s="1"/>
  <c r="G12"/>
  <c r="H12" s="1"/>
  <c r="I12" s="1"/>
  <c r="G16"/>
  <c r="H16" s="1"/>
  <c r="I16" s="1"/>
  <c r="G20"/>
  <c r="H20" s="1"/>
  <c r="I20" s="1"/>
  <c r="G15"/>
  <c r="H15" s="1"/>
  <c r="I15" s="1"/>
  <c r="G19"/>
  <c r="H19" s="1"/>
  <c r="I19" s="1"/>
  <c r="G14"/>
  <c r="H14" s="1"/>
  <c r="I14" s="1"/>
  <c r="I18" l="1"/>
  <c r="I6" i="32"/>
  <c r="I14"/>
  <c r="I5"/>
  <c r="I13"/>
  <c r="I7" i="31"/>
  <c r="I15"/>
  <c r="K4" i="10"/>
  <c r="I6"/>
  <c r="J4"/>
  <c r="I5"/>
  <c r="I7"/>
  <c r="K5"/>
  <c r="J5"/>
  <c r="L4"/>
  <c r="I4"/>
  <c r="H36" i="34"/>
  <c r="L4" i="32"/>
  <c r="J5"/>
  <c r="K4"/>
  <c r="J6"/>
  <c r="I4"/>
  <c r="K5"/>
  <c r="J4"/>
  <c r="J5" i="31"/>
  <c r="L4"/>
  <c r="J4"/>
  <c r="J6"/>
  <c r="I4"/>
  <c r="I6"/>
  <c r="K4"/>
  <c r="K5"/>
  <c r="I5"/>
  <c r="I23" i="42" l="1"/>
  <c r="H36" i="41"/>
  <c r="H36" i="40"/>
  <c r="H36" i="33"/>
  <c r="I23" i="32"/>
  <c r="I23" i="31"/>
  <c r="H36"/>
  <c r="H36" i="10" l="1"/>
  <c r="I23" l="1"/>
</calcChain>
</file>

<file path=xl/sharedStrings.xml><?xml version="1.0" encoding="utf-8"?>
<sst xmlns="http://schemas.openxmlformats.org/spreadsheetml/2006/main" count="163" uniqueCount="36">
  <si>
    <t>Incremental</t>
  </si>
  <si>
    <t>c</t>
  </si>
  <si>
    <t>LogLikelihood</t>
  </si>
  <si>
    <t>Fitted</t>
  </si>
  <si>
    <t>Reserve</t>
  </si>
  <si>
    <t>Parameters:</t>
  </si>
  <si>
    <t>a</t>
  </si>
  <si>
    <t>b</t>
  </si>
  <si>
    <t>ln(parameters)</t>
  </si>
  <si>
    <t>linear</t>
  </si>
  <si>
    <t>predictor</t>
  </si>
  <si>
    <t>E(y)</t>
  </si>
  <si>
    <t>y</t>
  </si>
  <si>
    <t>=C4</t>
  </si>
  <si>
    <t>=ln(E12)</t>
  </si>
  <si>
    <t>Step 2</t>
  </si>
  <si>
    <t>Step 1</t>
  </si>
  <si>
    <t>=SUMPRODUCT(C18:E18,$C$11:$E$11)</t>
  </si>
  <si>
    <t>=EXP(G18)</t>
  </si>
  <si>
    <t>Calculate y</t>
  </si>
  <si>
    <t>Calculate the linear predictor</t>
  </si>
  <si>
    <t>Step 3</t>
  </si>
  <si>
    <t>Calculate E(y)</t>
  </si>
  <si>
    <t>Step 4</t>
  </si>
  <si>
    <t>Calculate the loglikelihood</t>
  </si>
  <si>
    <t>Step 5</t>
  </si>
  <si>
    <t>Do for all incremental losses</t>
  </si>
  <si>
    <t>Sum and solve for a, b, c that maximizes the loglikelihood</t>
  </si>
  <si>
    <t>Step 6</t>
  </si>
  <si>
    <t>Step 7</t>
  </si>
  <si>
    <t>Calculate the reserve</t>
  </si>
  <si>
    <t>=$C$10*$D$10*$E$10^4</t>
  </si>
  <si>
    <t>Fill in dummy values for a, b, c</t>
  </si>
  <si>
    <t>Step 8</t>
  </si>
  <si>
    <t>=H12</t>
  </si>
  <si>
    <t>Cumulative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</si>
</sst>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0.0"/>
    <numFmt numFmtId="165" formatCode="_(* #,##0_);_(* \(#,##0\);_(* &quot;-&quot;??_);_(@_)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3" fillId="0" borderId="0" xfId="0" applyFont="1"/>
    <xf numFmtId="1" fontId="0" fillId="0" borderId="0" xfId="0" applyNumberFormat="1"/>
    <xf numFmtId="164" fontId="0" fillId="0" borderId="0" xfId="0" applyNumberFormat="1"/>
    <xf numFmtId="0" fontId="0" fillId="0" borderId="0" xfId="0" applyBorder="1"/>
    <xf numFmtId="0" fontId="0" fillId="0" borderId="1" xfId="0" applyBorder="1"/>
    <xf numFmtId="164" fontId="0" fillId="0" borderId="0" xfId="0" applyNumberFormat="1" applyFill="1"/>
    <xf numFmtId="165" fontId="2" fillId="2" borderId="0" xfId="1" applyNumberFormat="1" applyFont="1" applyFill="1"/>
    <xf numFmtId="165" fontId="0" fillId="0" borderId="0" xfId="0" applyNumberFormat="1"/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right"/>
    </xf>
    <xf numFmtId="2" fontId="0" fillId="0" borderId="0" xfId="0" applyNumberFormat="1" applyBorder="1" applyAlignment="1">
      <alignment horizontal="right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4" fillId="0" borderId="1" xfId="0" quotePrefix="1" applyFont="1" applyBorder="1"/>
    <xf numFmtId="0" fontId="0" fillId="0" borderId="1" xfId="0" applyFont="1" applyBorder="1" applyAlignment="1">
      <alignment horizontal="center"/>
    </xf>
    <xf numFmtId="165" fontId="0" fillId="0" borderId="0" xfId="1" applyNumberFormat="1" applyFont="1" applyFill="1"/>
    <xf numFmtId="165" fontId="2" fillId="0" borderId="0" xfId="1" applyNumberFormat="1" applyFont="1" applyFill="1"/>
    <xf numFmtId="2" fontId="0" fillId="0" borderId="0" xfId="0" applyNumberFormat="1" applyBorder="1" applyAlignment="1">
      <alignment horizontal="center"/>
    </xf>
    <xf numFmtId="165" fontId="0" fillId="2" borderId="0" xfId="1" applyNumberFormat="1" applyFont="1" applyFill="1"/>
    <xf numFmtId="0" fontId="5" fillId="0" borderId="0" xfId="0" applyFont="1"/>
    <xf numFmtId="0" fontId="6" fillId="0" borderId="0" xfId="0" applyFont="1"/>
    <xf numFmtId="1" fontId="0" fillId="0" borderId="0" xfId="0" applyNumberFormat="1" applyFill="1"/>
    <xf numFmtId="2" fontId="0" fillId="0" borderId="0" xfId="0" applyNumberFormat="1" applyFill="1" applyBorder="1" applyAlignment="1">
      <alignment horizontal="right"/>
    </xf>
    <xf numFmtId="0" fontId="7" fillId="0" borderId="0" xfId="0" quotePrefix="1" applyFont="1" applyFill="1"/>
    <xf numFmtId="2" fontId="7" fillId="0" borderId="0" xfId="0" quotePrefix="1" applyNumberFormat="1" applyFont="1" applyFill="1" applyBorder="1" applyAlignment="1">
      <alignment horizontal="left"/>
    </xf>
    <xf numFmtId="0" fontId="7" fillId="0" borderId="0" xfId="0" quotePrefix="1" applyFont="1"/>
    <xf numFmtId="2" fontId="7" fillId="0" borderId="0" xfId="0" quotePrefix="1" applyNumberFormat="1" applyFont="1" applyBorder="1" applyAlignment="1">
      <alignment horizontal="left"/>
    </xf>
    <xf numFmtId="0" fontId="7" fillId="2" borderId="0" xfId="0" quotePrefix="1" applyFont="1" applyFill="1"/>
    <xf numFmtId="2" fontId="8" fillId="0" borderId="0" xfId="0" applyNumberFormat="1" applyFont="1" applyBorder="1" applyAlignment="1">
      <alignment horizontal="right"/>
    </xf>
    <xf numFmtId="1" fontId="3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15875</xdr:colOff>
      <xdr:row>14</xdr:row>
      <xdr:rowOff>55566</xdr:rowOff>
    </xdr:from>
    <xdr:ext cx="2810065" cy="468013"/>
    <xdr:sp macro="" textlink="">
      <xdr:nvSpPr>
        <xdr:cNvPr id="2" name="TextBox 1"/>
        <xdr:cNvSpPr txBox="1"/>
      </xdr:nvSpPr>
      <xdr:spPr>
        <a:xfrm>
          <a:off x="5603875" y="2801941"/>
          <a:ext cx="2810065" cy="468013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lang="en-US" sz="2400">
              <a:solidFill>
                <a:srgbClr val="0070C0"/>
              </a:solidFill>
            </a:rPr>
            <a:t>= -H16+LN(H16)*B16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38"/>
  <sheetViews>
    <sheetView zoomScale="120" zoomScaleNormal="120" workbookViewId="0"/>
  </sheetViews>
  <sheetFormatPr defaultRowHeight="15"/>
  <cols>
    <col min="1" max="1" width="8.42578125" customWidth="1"/>
    <col min="3" max="3" width="8.5703125" customWidth="1"/>
    <col min="4" max="5" width="9.5703125" bestFit="1" customWidth="1"/>
    <col min="6" max="6" width="10.5703125" bestFit="1" customWidth="1"/>
    <col min="8" max="8" width="9.5703125" bestFit="1" customWidth="1"/>
    <col min="9" max="9" width="9.28515625" bestFit="1" customWidth="1"/>
    <col min="10" max="10" width="10.85546875" bestFit="1" customWidth="1"/>
    <col min="11" max="12" width="10.85546875" customWidth="1"/>
    <col min="13" max="14" width="9.28515625" bestFit="1" customWidth="1"/>
    <col min="15" max="15" width="8.42578125" customWidth="1"/>
    <col min="16" max="17" width="9.28515625" bestFit="1" customWidth="1"/>
  </cols>
  <sheetData>
    <row r="1" spans="1:18" s="20" customFormat="1" ht="21">
      <c r="A1" s="20" t="s">
        <v>33</v>
      </c>
      <c r="B1" s="20" t="s">
        <v>30</v>
      </c>
      <c r="H1" s="21"/>
    </row>
    <row r="2" spans="1:18">
      <c r="B2" s="1" t="s">
        <v>0</v>
      </c>
      <c r="H2" s="1" t="s">
        <v>3</v>
      </c>
      <c r="N2" s="1" t="s">
        <v>35</v>
      </c>
    </row>
    <row r="3" spans="1:18">
      <c r="B3" s="5"/>
      <c r="C3" s="5">
        <v>12</v>
      </c>
      <c r="D3" s="5">
        <f>C3+12</f>
        <v>24</v>
      </c>
      <c r="E3" s="5">
        <f>D3+12</f>
        <v>36</v>
      </c>
      <c r="F3" s="5">
        <f>E3+12</f>
        <v>48</v>
      </c>
      <c r="H3" s="5"/>
      <c r="I3" s="5">
        <v>12</v>
      </c>
      <c r="J3" s="5">
        <f>I3+12</f>
        <v>24</v>
      </c>
      <c r="K3" s="5">
        <f>J3+12</f>
        <v>36</v>
      </c>
      <c r="L3" s="5">
        <f>K3+12</f>
        <v>48</v>
      </c>
      <c r="N3" s="5"/>
      <c r="O3" s="5">
        <f>C3</f>
        <v>12</v>
      </c>
      <c r="P3" s="5">
        <f>D3</f>
        <v>24</v>
      </c>
      <c r="Q3" s="5">
        <f>E3</f>
        <v>36</v>
      </c>
      <c r="R3" s="5">
        <f>F3</f>
        <v>48</v>
      </c>
    </row>
    <row r="4" spans="1:18">
      <c r="B4" s="13">
        <v>1990</v>
      </c>
      <c r="C4" s="2">
        <v>104</v>
      </c>
      <c r="D4" s="2">
        <v>123</v>
      </c>
      <c r="E4" s="2">
        <v>81</v>
      </c>
      <c r="F4" s="2">
        <v>61</v>
      </c>
      <c r="H4" s="13">
        <v>1990</v>
      </c>
      <c r="I4" s="16">
        <f>H12</f>
        <v>113.04879975634668</v>
      </c>
      <c r="J4" s="16">
        <f>H16</f>
        <v>99.778348305198065</v>
      </c>
      <c r="K4" s="16">
        <f>H19</f>
        <v>88.065674398763335</v>
      </c>
      <c r="L4" s="16">
        <f>H21</f>
        <v>77.72791531471934</v>
      </c>
      <c r="N4" s="13">
        <f>H4</f>
        <v>1990</v>
      </c>
      <c r="O4" s="2">
        <f>C4</f>
        <v>104</v>
      </c>
      <c r="P4" s="2">
        <f>O4+D4</f>
        <v>227</v>
      </c>
      <c r="Q4" s="2">
        <f t="shared" ref="Q4:Q5" si="0">P4+E4</f>
        <v>308</v>
      </c>
      <c r="R4" s="2">
        <f>Q4+F4</f>
        <v>369</v>
      </c>
    </row>
    <row r="5" spans="1:18">
      <c r="B5" s="13">
        <f>B4+1</f>
        <v>1991</v>
      </c>
      <c r="C5" s="2">
        <v>106</v>
      </c>
      <c r="D5" s="2">
        <v>136</v>
      </c>
      <c r="E5" s="2">
        <v>79</v>
      </c>
      <c r="H5" s="13">
        <f>H4+1</f>
        <v>1991</v>
      </c>
      <c r="I5" s="16">
        <f>H13</f>
        <v>117.58015431620797</v>
      </c>
      <c r="J5" s="16">
        <f>H17</f>
        <v>103.77778106824077</v>
      </c>
      <c r="K5" s="16">
        <f>H20</f>
        <v>91.595626031281228</v>
      </c>
      <c r="L5" s="17">
        <f>$C$10*$D$10^3*$E$10^4</f>
        <v>80.843496764933661</v>
      </c>
      <c r="N5" s="13">
        <f t="shared" ref="N5:N7" si="1">H5</f>
        <v>1991</v>
      </c>
      <c r="O5" s="2">
        <f t="shared" ref="O5:O7" si="2">C5</f>
        <v>106</v>
      </c>
      <c r="P5" s="2">
        <f t="shared" ref="P5:P6" si="3">O5+D5</f>
        <v>242</v>
      </c>
      <c r="Q5" s="2">
        <f t="shared" si="0"/>
        <v>321</v>
      </c>
    </row>
    <row r="6" spans="1:18">
      <c r="B6" s="13">
        <f>B5+1</f>
        <v>1992</v>
      </c>
      <c r="C6" s="2">
        <v>101</v>
      </c>
      <c r="D6" s="2">
        <v>142</v>
      </c>
      <c r="H6" s="13">
        <f>H5+1</f>
        <v>1992</v>
      </c>
      <c r="I6" s="16">
        <f>H14</f>
        <v>122.29313994328474</v>
      </c>
      <c r="J6" s="16">
        <f>H18</f>
        <v>107.93752378527452</v>
      </c>
      <c r="K6" s="17">
        <f>$C$10*$D$10^2*$E$10^4</f>
        <v>95.26706932457364</v>
      </c>
      <c r="L6" s="17">
        <f>$C$10*$D$10^3*$E$10^5</f>
        <v>84.083960604359334</v>
      </c>
      <c r="N6" s="13">
        <f t="shared" si="1"/>
        <v>1992</v>
      </c>
      <c r="O6" s="2">
        <f t="shared" si="2"/>
        <v>101</v>
      </c>
      <c r="P6" s="2">
        <f t="shared" si="3"/>
        <v>243</v>
      </c>
    </row>
    <row r="7" spans="1:18">
      <c r="B7" s="13">
        <f>B6+1</f>
        <v>1993</v>
      </c>
      <c r="C7" s="2">
        <v>116</v>
      </c>
      <c r="H7" s="13">
        <f>H6+1</f>
        <v>1993</v>
      </c>
      <c r="I7" s="16">
        <f>H15</f>
        <v>127.19503698700511</v>
      </c>
      <c r="J7" s="17">
        <f>$C$10*$D$10*$E$10^4</f>
        <v>112.26400218786438</v>
      </c>
      <c r="K7" s="17">
        <f>$C$10*$D$10^2*$E$10^5</f>
        <v>99.085675713309698</v>
      </c>
      <c r="L7" s="17">
        <f>$C$10*$D$10^3*$E$10^6</f>
        <v>87.454312515365544</v>
      </c>
      <c r="N7" s="13">
        <f t="shared" si="1"/>
        <v>1993</v>
      </c>
      <c r="O7" s="2">
        <f t="shared" si="2"/>
        <v>116</v>
      </c>
    </row>
    <row r="8" spans="1:18">
      <c r="C8" s="11"/>
      <c r="D8" s="11"/>
      <c r="E8" s="11"/>
      <c r="F8" s="11"/>
      <c r="G8" s="11"/>
      <c r="L8" s="8"/>
      <c r="M8" s="4"/>
    </row>
    <row r="9" spans="1:18">
      <c r="B9" s="12" t="s">
        <v>8</v>
      </c>
      <c r="C9" s="11">
        <f>LN(C10)</f>
        <v>4.7278195817401238</v>
      </c>
      <c r="D9" s="11">
        <f>LN(D10)</f>
        <v>-0.16416905647864422</v>
      </c>
      <c r="E9" s="11">
        <f>LN(E10)</f>
        <v>3.9300683668980152E-2</v>
      </c>
      <c r="F9" s="11"/>
      <c r="G9" s="11"/>
      <c r="K9" t="s">
        <v>4</v>
      </c>
      <c r="L9" s="8">
        <f>SUM(L5:L7,K6:K7,J7)</f>
        <v>558.99851711040628</v>
      </c>
      <c r="M9" s="4"/>
    </row>
    <row r="10" spans="1:18">
      <c r="B10" s="12" t="s">
        <v>5</v>
      </c>
      <c r="C10" s="11">
        <v>113.04879975634672</v>
      </c>
      <c r="D10" s="11">
        <v>0.84859854867058981</v>
      </c>
      <c r="E10" s="11">
        <v>1.0400831726619628</v>
      </c>
      <c r="F10" s="11"/>
      <c r="G10" s="18" t="s">
        <v>9</v>
      </c>
      <c r="H10" s="13"/>
    </row>
    <row r="11" spans="1:18">
      <c r="B11" s="15" t="s">
        <v>12</v>
      </c>
      <c r="C11" s="9" t="s">
        <v>6</v>
      </c>
      <c r="D11" s="9" t="s">
        <v>7</v>
      </c>
      <c r="E11" s="9" t="s">
        <v>1</v>
      </c>
      <c r="F11" s="11"/>
      <c r="G11" s="9" t="s">
        <v>10</v>
      </c>
      <c r="H11" s="9" t="s">
        <v>11</v>
      </c>
      <c r="I11" s="14" t="s">
        <v>2</v>
      </c>
      <c r="J11" s="11"/>
    </row>
    <row r="12" spans="1:18">
      <c r="B12" s="2">
        <f>C4</f>
        <v>104</v>
      </c>
      <c r="C12" s="10">
        <v>1</v>
      </c>
      <c r="D12" s="10">
        <v>0</v>
      </c>
      <c r="E12" s="10">
        <v>0</v>
      </c>
      <c r="F12" s="11"/>
      <c r="G12" s="2">
        <f>SUMPRODUCT(C12:E12,$C$9:$E$9)</f>
        <v>4.7278195817401238</v>
      </c>
      <c r="H12" s="2">
        <f>EXP(G12)</f>
        <v>113.04879975634668</v>
      </c>
      <c r="I12" s="3">
        <f>-H12+LN(H12)*B12</f>
        <v>378.6444367446262</v>
      </c>
      <c r="J12" s="11"/>
    </row>
    <row r="13" spans="1:18">
      <c r="B13" s="2">
        <f>C5</f>
        <v>106</v>
      </c>
      <c r="C13" s="10">
        <v>1</v>
      </c>
      <c r="D13" s="10">
        <v>0</v>
      </c>
      <c r="E13" s="10">
        <v>1</v>
      </c>
      <c r="F13" s="11"/>
      <c r="G13" s="2">
        <f t="shared" ref="G13:G21" si="4">SUMPRODUCT(C13:E13,$C$9:$E$9)</f>
        <v>4.7671202654091038</v>
      </c>
      <c r="H13" s="2">
        <f t="shared" ref="H13:H21" si="5">EXP(G13)</f>
        <v>117.58015431620797</v>
      </c>
      <c r="I13" s="3">
        <f t="shared" ref="I13:I21" si="6">-H13+LN(H13)*B13</f>
        <v>387.73459381715702</v>
      </c>
      <c r="J13" s="11"/>
    </row>
    <row r="14" spans="1:18">
      <c r="B14" s="2">
        <f>C6</f>
        <v>101</v>
      </c>
      <c r="C14" s="10">
        <v>1</v>
      </c>
      <c r="D14" s="10">
        <v>0</v>
      </c>
      <c r="E14" s="10">
        <v>2</v>
      </c>
      <c r="F14" s="11"/>
      <c r="G14" s="2">
        <f t="shared" si="4"/>
        <v>4.8064209490780838</v>
      </c>
      <c r="H14" s="2">
        <f t="shared" si="5"/>
        <v>122.29313994328474</v>
      </c>
      <c r="I14" s="3">
        <f t="shared" si="6"/>
        <v>363.15537591360169</v>
      </c>
      <c r="J14" s="11"/>
    </row>
    <row r="15" spans="1:18">
      <c r="B15" s="2">
        <f>C7</f>
        <v>116</v>
      </c>
      <c r="C15" s="10">
        <v>1</v>
      </c>
      <c r="D15" s="10">
        <v>0</v>
      </c>
      <c r="E15" s="10">
        <v>3</v>
      </c>
      <c r="F15" s="11"/>
      <c r="G15" s="2">
        <f t="shared" si="4"/>
        <v>4.8457216327470647</v>
      </c>
      <c r="H15" s="2">
        <f t="shared" si="5"/>
        <v>127.19503698700511</v>
      </c>
      <c r="I15" s="3">
        <f t="shared" si="6"/>
        <v>434.90867241165438</v>
      </c>
      <c r="J15" s="11"/>
    </row>
    <row r="16" spans="1:18">
      <c r="B16" s="2">
        <f>D4</f>
        <v>123</v>
      </c>
      <c r="C16" s="10">
        <v>1</v>
      </c>
      <c r="D16" s="10">
        <v>1</v>
      </c>
      <c r="E16" s="10">
        <v>1</v>
      </c>
      <c r="F16" s="11"/>
      <c r="G16" s="2">
        <f t="shared" si="4"/>
        <v>4.6029512089304596</v>
      </c>
      <c r="H16" s="2">
        <f t="shared" si="5"/>
        <v>99.778348305198065</v>
      </c>
      <c r="I16" s="3">
        <f t="shared" si="6"/>
        <v>466.38465039324853</v>
      </c>
      <c r="J16" s="11"/>
    </row>
    <row r="17" spans="2:16">
      <c r="B17" s="2">
        <f>D5</f>
        <v>136</v>
      </c>
      <c r="C17" s="10">
        <v>1</v>
      </c>
      <c r="D17" s="10">
        <v>1</v>
      </c>
      <c r="E17" s="10">
        <v>2</v>
      </c>
      <c r="F17" s="11"/>
      <c r="G17" s="2">
        <f t="shared" si="4"/>
        <v>4.6422518925994396</v>
      </c>
      <c r="H17" s="2">
        <f t="shared" si="5"/>
        <v>103.77778106824077</v>
      </c>
      <c r="I17" s="3">
        <f t="shared" si="6"/>
        <v>527.56847632528297</v>
      </c>
      <c r="J17" s="11"/>
    </row>
    <row r="18" spans="2:16">
      <c r="B18" s="2">
        <f>D6</f>
        <v>142</v>
      </c>
      <c r="C18" s="10">
        <v>1</v>
      </c>
      <c r="D18" s="10">
        <v>1</v>
      </c>
      <c r="E18" s="10">
        <v>3</v>
      </c>
      <c r="F18" s="11"/>
      <c r="G18" s="2">
        <f t="shared" si="4"/>
        <v>4.6815525762684205</v>
      </c>
      <c r="H18" s="2">
        <f t="shared" si="5"/>
        <v>107.93752378527452</v>
      </c>
      <c r="I18" s="3">
        <f t="shared" si="6"/>
        <v>556.84294204484127</v>
      </c>
      <c r="J18" s="11"/>
    </row>
    <row r="19" spans="2:16">
      <c r="B19" s="2">
        <f>E4</f>
        <v>81</v>
      </c>
      <c r="C19" s="10">
        <v>1</v>
      </c>
      <c r="D19" s="10">
        <v>2</v>
      </c>
      <c r="E19" s="10">
        <v>2</v>
      </c>
      <c r="F19" s="11"/>
      <c r="G19" s="2">
        <f t="shared" si="4"/>
        <v>4.4780828361207954</v>
      </c>
      <c r="H19" s="2">
        <f t="shared" si="5"/>
        <v>88.065674398763335</v>
      </c>
      <c r="I19" s="3">
        <f t="shared" si="6"/>
        <v>274.65903532702106</v>
      </c>
      <c r="J19" s="11"/>
    </row>
    <row r="20" spans="2:16">
      <c r="B20" s="2">
        <f>E5</f>
        <v>79</v>
      </c>
      <c r="C20" s="10">
        <v>1</v>
      </c>
      <c r="D20" s="10">
        <v>2</v>
      </c>
      <c r="E20" s="10">
        <v>3</v>
      </c>
      <c r="F20" s="11"/>
      <c r="G20" s="2">
        <f t="shared" si="4"/>
        <v>4.5173835197897763</v>
      </c>
      <c r="H20" s="2">
        <f t="shared" si="5"/>
        <v>91.595626031281228</v>
      </c>
      <c r="I20" s="3">
        <f t="shared" si="6"/>
        <v>265.27767203211113</v>
      </c>
      <c r="J20" s="11"/>
    </row>
    <row r="21" spans="2:16">
      <c r="B21" s="2">
        <f>F4</f>
        <v>61</v>
      </c>
      <c r="C21" s="10">
        <v>1</v>
      </c>
      <c r="D21" s="10">
        <v>3</v>
      </c>
      <c r="E21" s="10">
        <v>3</v>
      </c>
      <c r="F21" s="11"/>
      <c r="G21" s="2">
        <f t="shared" si="4"/>
        <v>4.353214463311132</v>
      </c>
      <c r="H21" s="2">
        <f t="shared" si="5"/>
        <v>77.72791531471934</v>
      </c>
      <c r="I21" s="3">
        <f t="shared" si="6"/>
        <v>187.81816694725973</v>
      </c>
      <c r="J21" s="11"/>
    </row>
    <row r="23" spans="2:16">
      <c r="C23" s="11"/>
      <c r="D23" s="11"/>
      <c r="E23" s="11"/>
      <c r="F23" s="11"/>
      <c r="G23" s="11"/>
      <c r="I23" s="11">
        <f>SUM(I12:I21)</f>
        <v>3842.9940219568039</v>
      </c>
      <c r="J23" s="11"/>
      <c r="P23" s="6"/>
    </row>
    <row r="24" spans="2:16">
      <c r="K24" s="11"/>
      <c r="L24" s="11"/>
    </row>
    <row r="25" spans="2:16">
      <c r="K25" s="11"/>
      <c r="L25" s="11"/>
    </row>
    <row r="26" spans="2:16">
      <c r="K26" s="11"/>
      <c r="L26" s="11"/>
    </row>
    <row r="27" spans="2:16">
      <c r="K27" s="11"/>
      <c r="L27" s="11"/>
    </row>
    <row r="28" spans="2:16">
      <c r="K28" s="11"/>
      <c r="L28" s="11"/>
    </row>
    <row r="29" spans="2:16">
      <c r="K29" s="11"/>
      <c r="L29" s="11"/>
    </row>
    <row r="30" spans="2:16">
      <c r="K30" s="11"/>
      <c r="L30" s="11"/>
    </row>
    <row r="31" spans="2:16">
      <c r="K31" s="11"/>
      <c r="L31" s="11"/>
    </row>
    <row r="32" spans="2:16">
      <c r="K32" s="11"/>
      <c r="L32" s="11"/>
    </row>
    <row r="33" spans="8:16">
      <c r="K33" s="11"/>
      <c r="L33" s="11"/>
    </row>
    <row r="34" spans="8:16">
      <c r="K34" s="11"/>
      <c r="L34" s="11"/>
    </row>
    <row r="35" spans="8:16">
      <c r="H35" s="6"/>
    </row>
    <row r="36" spans="8:16">
      <c r="H36" s="6">
        <f>SUM(I12:I21)</f>
        <v>3842.9940219568039</v>
      </c>
    </row>
    <row r="37" spans="8:16">
      <c r="P37" s="6"/>
    </row>
    <row r="38" spans="8:16">
      <c r="P38" s="6"/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P38"/>
  <sheetViews>
    <sheetView zoomScale="120" zoomScaleNormal="120" workbookViewId="0"/>
  </sheetViews>
  <sheetFormatPr defaultRowHeight="15"/>
  <cols>
    <col min="1" max="1" width="8.42578125" customWidth="1"/>
    <col min="3" max="3" width="8.5703125" customWidth="1"/>
    <col min="4" max="5" width="9.5703125" bestFit="1" customWidth="1"/>
    <col min="6" max="6" width="10.5703125" bestFit="1" customWidth="1"/>
    <col min="8" max="8" width="9.5703125" bestFit="1" customWidth="1"/>
    <col min="9" max="9" width="9.28515625" bestFit="1" customWidth="1"/>
    <col min="10" max="10" width="10.85546875" bestFit="1" customWidth="1"/>
    <col min="11" max="12" width="10.85546875" customWidth="1"/>
    <col min="13" max="14" width="9.28515625" bestFit="1" customWidth="1"/>
    <col min="15" max="15" width="8.42578125" customWidth="1"/>
    <col min="16" max="17" width="9.28515625" bestFit="1" customWidth="1"/>
  </cols>
  <sheetData>
    <row r="1" spans="1:13" s="20" customFormat="1" ht="21">
      <c r="A1" s="20" t="s">
        <v>21</v>
      </c>
      <c r="B1" s="20" t="s">
        <v>20</v>
      </c>
      <c r="H1" s="21"/>
    </row>
    <row r="2" spans="1:13">
      <c r="B2" s="1" t="s">
        <v>0</v>
      </c>
      <c r="H2" s="1"/>
      <c r="I2" s="1"/>
      <c r="J2" s="1"/>
      <c r="K2" s="1"/>
      <c r="L2" s="1"/>
    </row>
    <row r="3" spans="1:13">
      <c r="B3" s="5"/>
      <c r="C3" s="5">
        <v>12</v>
      </c>
      <c r="D3" s="5">
        <f>C3+12</f>
        <v>24</v>
      </c>
      <c r="E3" s="5">
        <f>D3+12</f>
        <v>36</v>
      </c>
      <c r="F3" s="5">
        <f>E3+12</f>
        <v>48</v>
      </c>
      <c r="H3" s="1"/>
      <c r="I3" s="1"/>
      <c r="J3" s="1"/>
      <c r="K3" s="1"/>
      <c r="L3" s="1"/>
    </row>
    <row r="4" spans="1:13">
      <c r="B4" s="13">
        <v>1990</v>
      </c>
      <c r="C4" s="2">
        <v>104</v>
      </c>
      <c r="D4" s="2">
        <v>123</v>
      </c>
      <c r="E4" s="2">
        <v>81</v>
      </c>
      <c r="F4" s="2">
        <v>61</v>
      </c>
      <c r="H4" s="1"/>
      <c r="I4" s="1"/>
      <c r="J4" s="1"/>
      <c r="K4" s="1"/>
      <c r="L4" s="1"/>
    </row>
    <row r="5" spans="1:13">
      <c r="B5" s="13">
        <f>B4+1</f>
        <v>1991</v>
      </c>
      <c r="C5" s="2">
        <v>106</v>
      </c>
      <c r="D5" s="2">
        <v>136</v>
      </c>
      <c r="E5" s="2">
        <v>79</v>
      </c>
      <c r="H5" s="1"/>
      <c r="I5" s="1"/>
      <c r="J5" s="1"/>
      <c r="K5" s="1"/>
      <c r="L5" s="1"/>
    </row>
    <row r="6" spans="1:13">
      <c r="B6" s="13">
        <f>B5+1</f>
        <v>1992</v>
      </c>
      <c r="C6" s="2">
        <v>101</v>
      </c>
      <c r="D6" s="2">
        <v>142</v>
      </c>
      <c r="H6" s="1"/>
      <c r="I6" s="1"/>
      <c r="J6" s="1"/>
      <c r="K6" s="1"/>
      <c r="L6" s="1"/>
    </row>
    <row r="7" spans="1:13">
      <c r="B7" s="13">
        <f>B6+1</f>
        <v>1993</v>
      </c>
      <c r="C7" s="2">
        <v>116</v>
      </c>
      <c r="H7" s="1"/>
      <c r="I7" s="1"/>
      <c r="J7" s="1"/>
      <c r="K7" s="1"/>
      <c r="L7" s="1"/>
    </row>
    <row r="8" spans="1:13">
      <c r="C8" s="11"/>
      <c r="D8" s="11"/>
      <c r="E8" s="11"/>
      <c r="F8" s="11"/>
      <c r="G8" s="11"/>
      <c r="L8" s="8"/>
      <c r="M8" s="4"/>
    </row>
    <row r="9" spans="1:13">
      <c r="B9" s="12" t="s">
        <v>8</v>
      </c>
      <c r="C9" s="11">
        <f>LN(C10)</f>
        <v>4.6051701859880918</v>
      </c>
      <c r="D9" s="11">
        <f>LN(D10)</f>
        <v>-0.10536051565782628</v>
      </c>
      <c r="E9" s="11">
        <f>LN(E10)</f>
        <v>9.5310179804324935E-2</v>
      </c>
      <c r="F9" s="11"/>
      <c r="L9" s="8"/>
      <c r="M9" s="4"/>
    </row>
    <row r="10" spans="1:13">
      <c r="B10" s="12" t="s">
        <v>5</v>
      </c>
      <c r="C10" s="11">
        <v>100</v>
      </c>
      <c r="D10" s="11">
        <v>0.9</v>
      </c>
      <c r="E10" s="11">
        <v>1.1000000000000001</v>
      </c>
      <c r="F10" s="11"/>
      <c r="G10" s="18" t="s">
        <v>9</v>
      </c>
      <c r="H10" s="13"/>
    </row>
    <row r="11" spans="1:13">
      <c r="B11" s="15" t="s">
        <v>12</v>
      </c>
      <c r="C11" s="9" t="s">
        <v>6</v>
      </c>
      <c r="D11" s="9" t="s">
        <v>7</v>
      </c>
      <c r="E11" s="9" t="s">
        <v>1</v>
      </c>
      <c r="F11" s="11"/>
      <c r="G11" s="9" t="s">
        <v>10</v>
      </c>
      <c r="J11" s="11"/>
    </row>
    <row r="12" spans="1:13">
      <c r="B12" s="2">
        <f>C4</f>
        <v>104</v>
      </c>
      <c r="C12" s="10"/>
      <c r="D12" s="10"/>
      <c r="E12" s="10"/>
      <c r="F12" s="11"/>
      <c r="G12" s="2"/>
      <c r="J12" s="11"/>
    </row>
    <row r="13" spans="1:13">
      <c r="B13" s="2">
        <f>C5</f>
        <v>106</v>
      </c>
      <c r="C13" s="10"/>
      <c r="D13" s="10"/>
      <c r="E13" s="10"/>
      <c r="F13" s="11"/>
      <c r="G13" s="2"/>
      <c r="J13" s="11"/>
    </row>
    <row r="14" spans="1:13">
      <c r="B14" s="2">
        <f>C6</f>
        <v>101</v>
      </c>
      <c r="C14" s="10"/>
      <c r="D14" s="10"/>
      <c r="E14" s="10"/>
      <c r="F14" s="11"/>
      <c r="G14" s="2"/>
      <c r="J14" s="11"/>
    </row>
    <row r="15" spans="1:13">
      <c r="B15" s="2">
        <f>C7</f>
        <v>116</v>
      </c>
      <c r="C15" s="10"/>
      <c r="D15" s="10"/>
      <c r="E15" s="10"/>
      <c r="F15" s="11"/>
      <c r="G15" s="2"/>
      <c r="J15" s="11"/>
    </row>
    <row r="16" spans="1:13">
      <c r="B16" s="2">
        <f>D4</f>
        <v>123</v>
      </c>
      <c r="C16" s="10">
        <v>1</v>
      </c>
      <c r="D16" s="10">
        <v>1</v>
      </c>
      <c r="E16" s="10">
        <v>1</v>
      </c>
      <c r="F16" s="11"/>
      <c r="G16" s="2">
        <f>SUMPRODUCT(C16:E16,$C$9:$E$9)</f>
        <v>4.5951198501345907</v>
      </c>
      <c r="H16" s="26" t="s">
        <v>17</v>
      </c>
      <c r="J16" s="11"/>
    </row>
    <row r="17" spans="2:16">
      <c r="B17" s="2">
        <f>D5</f>
        <v>136</v>
      </c>
      <c r="C17" s="10"/>
      <c r="D17" s="10"/>
      <c r="E17" s="10"/>
      <c r="F17" s="11"/>
      <c r="G17" s="2"/>
      <c r="J17" s="11"/>
    </row>
    <row r="18" spans="2:16">
      <c r="B18" s="2">
        <f>D6</f>
        <v>142</v>
      </c>
      <c r="C18" s="10"/>
      <c r="D18" s="10"/>
      <c r="E18" s="10"/>
      <c r="F18" s="11"/>
      <c r="G18" s="2"/>
      <c r="J18" s="11"/>
    </row>
    <row r="19" spans="2:16">
      <c r="B19" s="2">
        <f>E4</f>
        <v>81</v>
      </c>
      <c r="C19" s="10"/>
      <c r="D19" s="10"/>
      <c r="E19" s="10"/>
      <c r="F19" s="11"/>
      <c r="G19" s="2"/>
      <c r="J19" s="11"/>
    </row>
    <row r="20" spans="2:16">
      <c r="B20" s="2">
        <f>E5</f>
        <v>79</v>
      </c>
      <c r="C20" s="10"/>
      <c r="D20" s="10"/>
      <c r="E20" s="10"/>
      <c r="F20" s="11"/>
      <c r="G20" s="2"/>
      <c r="J20" s="11"/>
    </row>
    <row r="21" spans="2:16">
      <c r="B21" s="2">
        <f>F4</f>
        <v>61</v>
      </c>
      <c r="C21" s="10"/>
      <c r="D21" s="10"/>
      <c r="E21" s="10"/>
      <c r="F21" s="11"/>
      <c r="G21" s="2"/>
      <c r="J21" s="11"/>
    </row>
    <row r="23" spans="2:16">
      <c r="C23" s="11"/>
      <c r="D23" s="11"/>
      <c r="E23" s="11"/>
      <c r="F23" s="11"/>
      <c r="G23" s="11"/>
      <c r="J23" s="11"/>
      <c r="P23" s="6"/>
    </row>
    <row r="24" spans="2:16">
      <c r="K24" s="11"/>
      <c r="L24" s="11"/>
    </row>
    <row r="25" spans="2:16">
      <c r="K25" s="11"/>
      <c r="L25" s="11"/>
    </row>
    <row r="26" spans="2:16">
      <c r="K26" s="11"/>
      <c r="L26" s="11"/>
    </row>
    <row r="27" spans="2:16">
      <c r="K27" s="11"/>
      <c r="L27" s="11"/>
    </row>
    <row r="28" spans="2:16">
      <c r="K28" s="11"/>
      <c r="L28" s="11"/>
    </row>
    <row r="29" spans="2:16">
      <c r="K29" s="11"/>
      <c r="L29" s="11"/>
    </row>
    <row r="30" spans="2:16">
      <c r="K30" s="11"/>
      <c r="L30" s="11"/>
    </row>
    <row r="31" spans="2:16">
      <c r="K31" s="11"/>
      <c r="L31" s="11"/>
    </row>
    <row r="32" spans="2:16">
      <c r="K32" s="11"/>
      <c r="L32" s="11"/>
    </row>
    <row r="33" spans="8:16">
      <c r="K33" s="11"/>
      <c r="L33" s="11"/>
    </row>
    <row r="34" spans="8:16">
      <c r="K34" s="11"/>
      <c r="L34" s="11"/>
    </row>
    <row r="35" spans="8:16">
      <c r="H35" s="6"/>
    </row>
    <row r="36" spans="8:16">
      <c r="H36" s="6">
        <f>SUM(I12:I21)</f>
        <v>0</v>
      </c>
    </row>
    <row r="37" spans="8:16">
      <c r="P37" s="6"/>
    </row>
    <row r="38" spans="8:16">
      <c r="P38" s="6"/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P38"/>
  <sheetViews>
    <sheetView zoomScale="120" zoomScaleNormal="120" workbookViewId="0"/>
  </sheetViews>
  <sheetFormatPr defaultRowHeight="15"/>
  <cols>
    <col min="1" max="1" width="8.42578125" customWidth="1"/>
    <col min="3" max="3" width="8.5703125" customWidth="1"/>
    <col min="4" max="5" width="9.5703125" bestFit="1" customWidth="1"/>
    <col min="6" max="6" width="10.5703125" bestFit="1" customWidth="1"/>
    <col min="8" max="8" width="9.5703125" bestFit="1" customWidth="1"/>
    <col min="9" max="9" width="9.28515625" bestFit="1" customWidth="1"/>
    <col min="10" max="10" width="10.85546875" bestFit="1" customWidth="1"/>
    <col min="11" max="12" width="10.85546875" customWidth="1"/>
    <col min="13" max="14" width="9.28515625" bestFit="1" customWidth="1"/>
    <col min="15" max="15" width="8.42578125" customWidth="1"/>
    <col min="16" max="17" width="9.28515625" bestFit="1" customWidth="1"/>
  </cols>
  <sheetData>
    <row r="1" spans="1:13" s="20" customFormat="1" ht="21">
      <c r="A1" s="20" t="s">
        <v>21</v>
      </c>
      <c r="B1" s="20" t="s">
        <v>20</v>
      </c>
      <c r="H1" s="21"/>
    </row>
    <row r="2" spans="1:13">
      <c r="B2" s="1" t="s">
        <v>0</v>
      </c>
      <c r="H2" s="1"/>
      <c r="I2" s="1"/>
      <c r="J2" s="1"/>
      <c r="K2" s="1"/>
      <c r="L2" s="1"/>
    </row>
    <row r="3" spans="1:13">
      <c r="B3" s="5"/>
      <c r="C3" s="5">
        <v>12</v>
      </c>
      <c r="D3" s="5">
        <f>C3+12</f>
        <v>24</v>
      </c>
      <c r="E3" s="5">
        <f>D3+12</f>
        <v>36</v>
      </c>
      <c r="F3" s="5">
        <f>E3+12</f>
        <v>48</v>
      </c>
      <c r="H3" s="1"/>
      <c r="I3" s="1"/>
      <c r="J3" s="1"/>
      <c r="K3" s="1"/>
      <c r="L3" s="1"/>
    </row>
    <row r="4" spans="1:13">
      <c r="B4" s="13">
        <v>1990</v>
      </c>
      <c r="C4" s="2">
        <v>104</v>
      </c>
      <c r="D4" s="2">
        <v>123</v>
      </c>
      <c r="E4" s="2">
        <v>81</v>
      </c>
      <c r="F4" s="2">
        <v>61</v>
      </c>
      <c r="H4" s="1"/>
      <c r="I4" s="1"/>
      <c r="J4" s="1"/>
      <c r="K4" s="1"/>
      <c r="L4" s="1"/>
    </row>
    <row r="5" spans="1:13">
      <c r="B5" s="13">
        <f>B4+1</f>
        <v>1991</v>
      </c>
      <c r="C5" s="2">
        <v>106</v>
      </c>
      <c r="D5" s="2">
        <v>136</v>
      </c>
      <c r="E5" s="2">
        <v>79</v>
      </c>
      <c r="H5" s="1"/>
      <c r="I5" s="1"/>
      <c r="J5" s="1"/>
      <c r="K5" s="1"/>
      <c r="L5" s="1"/>
    </row>
    <row r="6" spans="1:13">
      <c r="B6" s="13">
        <f>B5+1</f>
        <v>1992</v>
      </c>
      <c r="C6" s="2">
        <v>101</v>
      </c>
      <c r="D6" s="2">
        <v>142</v>
      </c>
      <c r="H6" s="1"/>
      <c r="I6" s="1"/>
      <c r="J6" s="1"/>
      <c r="K6" s="1"/>
      <c r="L6" s="1"/>
    </row>
    <row r="7" spans="1:13">
      <c r="B7" s="13">
        <f>B6+1</f>
        <v>1993</v>
      </c>
      <c r="C7" s="2">
        <v>116</v>
      </c>
      <c r="H7" s="1"/>
      <c r="I7" s="1"/>
      <c r="J7" s="1"/>
      <c r="K7" s="1"/>
      <c r="L7" s="1"/>
    </row>
    <row r="8" spans="1:13">
      <c r="C8" s="11"/>
      <c r="D8" s="11"/>
      <c r="E8" s="11"/>
      <c r="F8" s="11"/>
      <c r="G8" s="11"/>
      <c r="L8" s="8"/>
      <c r="M8" s="4"/>
    </row>
    <row r="9" spans="1:13">
      <c r="B9" s="12" t="s">
        <v>8</v>
      </c>
      <c r="C9" s="11">
        <f>LN(C10)</f>
        <v>4.6051701859880918</v>
      </c>
      <c r="D9" s="11">
        <f>LN(D10)</f>
        <v>-0.10536051565782628</v>
      </c>
      <c r="E9" s="11">
        <f>LN(E10)</f>
        <v>9.5310179804324935E-2</v>
      </c>
      <c r="F9" s="11"/>
      <c r="G9" s="11"/>
      <c r="L9" s="8"/>
      <c r="M9" s="4"/>
    </row>
    <row r="10" spans="1:13">
      <c r="B10" s="12" t="s">
        <v>5</v>
      </c>
      <c r="C10" s="11">
        <v>100</v>
      </c>
      <c r="D10" s="11">
        <v>0.9</v>
      </c>
      <c r="E10" s="11">
        <v>1.1000000000000001</v>
      </c>
      <c r="F10" s="11"/>
      <c r="G10" s="11"/>
      <c r="H10" s="13"/>
    </row>
    <row r="11" spans="1:13">
      <c r="B11" s="15" t="s">
        <v>12</v>
      </c>
      <c r="C11" s="9" t="s">
        <v>6</v>
      </c>
      <c r="D11" s="9" t="s">
        <v>7</v>
      </c>
      <c r="E11" s="9" t="s">
        <v>1</v>
      </c>
      <c r="F11" s="11"/>
      <c r="G11" s="11"/>
      <c r="J11" s="11"/>
    </row>
    <row r="12" spans="1:13">
      <c r="B12" s="2">
        <f>C4</f>
        <v>104</v>
      </c>
      <c r="C12" s="10"/>
      <c r="D12" s="10"/>
      <c r="E12" s="10"/>
      <c r="F12" s="11"/>
      <c r="G12" s="11"/>
      <c r="J12" s="11"/>
    </row>
    <row r="13" spans="1:13">
      <c r="B13" s="2">
        <f>C5</f>
        <v>106</v>
      </c>
      <c r="C13" s="10"/>
      <c r="D13" s="10"/>
      <c r="E13" s="10"/>
      <c r="F13" s="11"/>
      <c r="G13" s="11"/>
      <c r="J13" s="11"/>
    </row>
    <row r="14" spans="1:13">
      <c r="B14" s="2">
        <f>C6</f>
        <v>101</v>
      </c>
      <c r="C14" s="10"/>
      <c r="D14" s="10"/>
      <c r="E14" s="10"/>
      <c r="F14" s="11"/>
      <c r="G14" s="11"/>
      <c r="J14" s="11"/>
    </row>
    <row r="15" spans="1:13">
      <c r="B15" s="2">
        <f>C7</f>
        <v>116</v>
      </c>
      <c r="C15" s="10"/>
      <c r="D15" s="10"/>
      <c r="E15" s="10"/>
      <c r="F15" s="11"/>
      <c r="G15" s="11"/>
      <c r="J15" s="11"/>
    </row>
    <row r="16" spans="1:13">
      <c r="B16" s="2">
        <f>D4</f>
        <v>123</v>
      </c>
      <c r="C16" s="10">
        <v>1</v>
      </c>
      <c r="D16" s="10">
        <v>1</v>
      </c>
      <c r="E16" s="10">
        <v>1</v>
      </c>
      <c r="F16" s="11"/>
      <c r="G16" s="11"/>
      <c r="J16" s="11"/>
    </row>
    <row r="17" spans="2:16">
      <c r="B17" s="2">
        <f>D5</f>
        <v>136</v>
      </c>
      <c r="C17" s="10"/>
      <c r="D17" s="10"/>
      <c r="E17" s="10"/>
      <c r="F17" s="11"/>
      <c r="G17" s="11"/>
      <c r="J17" s="11"/>
    </row>
    <row r="18" spans="2:16">
      <c r="B18" s="2">
        <f>D6</f>
        <v>142</v>
      </c>
      <c r="C18" s="10"/>
      <c r="D18" s="10"/>
      <c r="E18" s="10"/>
      <c r="F18" s="11"/>
      <c r="G18" s="11"/>
      <c r="J18" s="11"/>
    </row>
    <row r="19" spans="2:16">
      <c r="B19" s="2">
        <f>E4</f>
        <v>81</v>
      </c>
      <c r="C19" s="10"/>
      <c r="D19" s="10"/>
      <c r="E19" s="10"/>
      <c r="F19" s="11"/>
      <c r="G19" s="11"/>
      <c r="J19" s="11"/>
    </row>
    <row r="20" spans="2:16">
      <c r="B20" s="2">
        <f>E5</f>
        <v>79</v>
      </c>
      <c r="C20" s="10"/>
      <c r="D20" s="10"/>
      <c r="E20" s="10"/>
      <c r="F20" s="11"/>
      <c r="G20" s="11"/>
      <c r="J20" s="11"/>
    </row>
    <row r="21" spans="2:16">
      <c r="B21" s="2">
        <f>F4</f>
        <v>61</v>
      </c>
      <c r="C21" s="10"/>
      <c r="D21" s="10"/>
      <c r="E21" s="10"/>
      <c r="F21" s="11"/>
      <c r="G21" s="11"/>
      <c r="J21" s="11"/>
    </row>
    <row r="23" spans="2:16">
      <c r="C23" s="11"/>
      <c r="D23" s="11"/>
      <c r="E23" s="11"/>
      <c r="F23" s="11"/>
      <c r="G23" s="11"/>
      <c r="J23" s="11"/>
      <c r="P23" s="6"/>
    </row>
    <row r="24" spans="2:16">
      <c r="K24" s="11"/>
      <c r="L24" s="11"/>
    </row>
    <row r="25" spans="2:16">
      <c r="K25" s="11"/>
      <c r="L25" s="11"/>
    </row>
    <row r="26" spans="2:16">
      <c r="K26" s="11"/>
      <c r="L26" s="11"/>
    </row>
    <row r="27" spans="2:16">
      <c r="K27" s="11"/>
      <c r="L27" s="11"/>
    </row>
    <row r="28" spans="2:16">
      <c r="K28" s="11"/>
      <c r="L28" s="11"/>
    </row>
    <row r="29" spans="2:16">
      <c r="K29" s="11"/>
      <c r="L29" s="11"/>
    </row>
    <row r="30" spans="2:16">
      <c r="K30" s="11"/>
      <c r="L30" s="11"/>
    </row>
    <row r="31" spans="2:16">
      <c r="K31" s="11"/>
      <c r="L31" s="11"/>
    </row>
    <row r="32" spans="2:16">
      <c r="K32" s="11"/>
      <c r="L32" s="11"/>
    </row>
    <row r="33" spans="8:16">
      <c r="K33" s="11"/>
      <c r="L33" s="11"/>
    </row>
    <row r="34" spans="8:16">
      <c r="K34" s="11"/>
      <c r="L34" s="11"/>
    </row>
    <row r="35" spans="8:16">
      <c r="H35" s="6"/>
    </row>
    <row r="36" spans="8:16">
      <c r="H36" s="6">
        <f>SUM(I12:I21)</f>
        <v>0</v>
      </c>
    </row>
    <row r="37" spans="8:16">
      <c r="P37" s="6"/>
    </row>
    <row r="38" spans="8:16">
      <c r="P38" s="6"/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P38"/>
  <sheetViews>
    <sheetView zoomScale="120" zoomScaleNormal="120" workbookViewId="0"/>
  </sheetViews>
  <sheetFormatPr defaultRowHeight="15"/>
  <cols>
    <col min="1" max="1" width="8.42578125" customWidth="1"/>
    <col min="3" max="3" width="8.5703125" customWidth="1"/>
    <col min="4" max="5" width="9.5703125" bestFit="1" customWidth="1"/>
    <col min="6" max="6" width="10.5703125" bestFit="1" customWidth="1"/>
    <col min="8" max="8" width="9.5703125" bestFit="1" customWidth="1"/>
    <col min="9" max="9" width="9.28515625" bestFit="1" customWidth="1"/>
    <col min="10" max="10" width="10.85546875" bestFit="1" customWidth="1"/>
    <col min="11" max="12" width="10.85546875" customWidth="1"/>
    <col min="13" max="14" width="9.28515625" bestFit="1" customWidth="1"/>
    <col min="15" max="15" width="8.42578125" customWidth="1"/>
    <col min="16" max="17" width="9.28515625" bestFit="1" customWidth="1"/>
  </cols>
  <sheetData>
    <row r="1" spans="1:13" s="20" customFormat="1" ht="21">
      <c r="A1" s="20" t="s">
        <v>15</v>
      </c>
      <c r="B1" s="20" t="s">
        <v>32</v>
      </c>
      <c r="H1" s="21"/>
    </row>
    <row r="2" spans="1:13">
      <c r="B2" s="1" t="s">
        <v>0</v>
      </c>
      <c r="H2" s="1"/>
      <c r="I2" s="1"/>
      <c r="J2" s="1"/>
      <c r="K2" s="1"/>
      <c r="L2" s="1"/>
    </row>
    <row r="3" spans="1:13">
      <c r="B3" s="5"/>
      <c r="C3" s="5">
        <v>12</v>
      </c>
      <c r="D3" s="5">
        <f>C3+12</f>
        <v>24</v>
      </c>
      <c r="E3" s="5">
        <f>D3+12</f>
        <v>36</v>
      </c>
      <c r="F3" s="5">
        <f>E3+12</f>
        <v>48</v>
      </c>
      <c r="H3" s="1"/>
      <c r="I3" s="1"/>
      <c r="J3" s="1"/>
      <c r="K3" s="1"/>
      <c r="L3" s="1"/>
    </row>
    <row r="4" spans="1:13">
      <c r="B4" s="13">
        <v>1990</v>
      </c>
      <c r="C4" s="2">
        <v>104</v>
      </c>
      <c r="D4" s="2">
        <v>123</v>
      </c>
      <c r="E4" s="2">
        <v>81</v>
      </c>
      <c r="F4" s="2">
        <v>61</v>
      </c>
      <c r="H4" s="1"/>
      <c r="I4" s="1"/>
      <c r="J4" s="1"/>
      <c r="K4" s="1"/>
      <c r="L4" s="1"/>
    </row>
    <row r="5" spans="1:13">
      <c r="B5" s="13">
        <f>B4+1</f>
        <v>1991</v>
      </c>
      <c r="C5" s="2">
        <v>106</v>
      </c>
      <c r="D5" s="2">
        <v>136</v>
      </c>
      <c r="E5" s="2">
        <v>79</v>
      </c>
      <c r="H5" s="1"/>
      <c r="I5" s="1"/>
      <c r="J5" s="1"/>
      <c r="K5" s="1"/>
      <c r="L5" s="1"/>
    </row>
    <row r="6" spans="1:13">
      <c r="B6" s="13">
        <f>B5+1</f>
        <v>1992</v>
      </c>
      <c r="C6" s="2">
        <v>101</v>
      </c>
      <c r="D6" s="2">
        <v>142</v>
      </c>
      <c r="H6" s="1"/>
      <c r="I6" s="1"/>
      <c r="J6" s="1"/>
      <c r="K6" s="1"/>
      <c r="L6" s="1"/>
    </row>
    <row r="7" spans="1:13">
      <c r="B7" s="13">
        <f>B6+1</f>
        <v>1993</v>
      </c>
      <c r="C7" s="2">
        <v>116</v>
      </c>
      <c r="H7" s="1"/>
      <c r="I7" s="1"/>
      <c r="J7" s="1"/>
      <c r="K7" s="1"/>
      <c r="L7" s="1"/>
    </row>
    <row r="8" spans="1:13">
      <c r="C8" s="11"/>
      <c r="D8" s="11"/>
      <c r="E8" s="11"/>
      <c r="F8" s="11"/>
      <c r="G8" s="11"/>
      <c r="L8" s="8"/>
      <c r="M8" s="4"/>
    </row>
    <row r="9" spans="1:13">
      <c r="B9" s="12" t="s">
        <v>8</v>
      </c>
      <c r="C9" s="11">
        <f>LN(C10)</f>
        <v>4.6051701859880918</v>
      </c>
      <c r="D9" s="11">
        <f>LN(D10)</f>
        <v>-0.10536051565782628</v>
      </c>
      <c r="E9" s="23">
        <f>LN(E10)</f>
        <v>9.5310179804324935E-2</v>
      </c>
      <c r="F9" s="25" t="s">
        <v>14</v>
      </c>
      <c r="G9" s="11"/>
      <c r="L9" s="8"/>
      <c r="M9" s="4"/>
    </row>
    <row r="10" spans="1:13">
      <c r="B10" s="12" t="s">
        <v>5</v>
      </c>
      <c r="C10" s="29">
        <v>100</v>
      </c>
      <c r="D10" s="29">
        <v>0.9</v>
      </c>
      <c r="E10" s="29">
        <v>1.1000000000000001</v>
      </c>
      <c r="F10" s="11"/>
      <c r="G10" s="11"/>
      <c r="H10" s="13"/>
    </row>
    <row r="11" spans="1:13">
      <c r="B11" s="15" t="s">
        <v>12</v>
      </c>
      <c r="C11" s="9" t="s">
        <v>6</v>
      </c>
      <c r="D11" s="9" t="s">
        <v>7</v>
      </c>
      <c r="E11" s="9" t="s">
        <v>1</v>
      </c>
      <c r="F11" s="11"/>
      <c r="G11" s="11"/>
      <c r="J11" s="11"/>
    </row>
    <row r="12" spans="1:13">
      <c r="B12" s="2">
        <f>C4</f>
        <v>104</v>
      </c>
      <c r="C12" s="10"/>
      <c r="D12" s="10"/>
      <c r="E12" s="10"/>
      <c r="F12" s="11"/>
      <c r="G12" s="11"/>
      <c r="J12" s="11"/>
    </row>
    <row r="13" spans="1:13">
      <c r="B13" s="2">
        <f>C5</f>
        <v>106</v>
      </c>
      <c r="C13" s="10"/>
      <c r="D13" s="10"/>
      <c r="E13" s="10"/>
      <c r="F13" s="11"/>
      <c r="G13" s="11"/>
      <c r="J13" s="11"/>
    </row>
    <row r="14" spans="1:13">
      <c r="B14" s="2">
        <f>C6</f>
        <v>101</v>
      </c>
      <c r="C14" s="10"/>
      <c r="D14" s="10"/>
      <c r="E14" s="10"/>
      <c r="F14" s="11"/>
      <c r="G14" s="11"/>
      <c r="J14" s="11"/>
    </row>
    <row r="15" spans="1:13">
      <c r="B15" s="2">
        <f>C7</f>
        <v>116</v>
      </c>
      <c r="C15" s="10"/>
      <c r="D15" s="10"/>
      <c r="E15" s="10"/>
      <c r="F15" s="11"/>
      <c r="G15" s="11"/>
      <c r="J15" s="11"/>
    </row>
    <row r="16" spans="1:13">
      <c r="B16" s="2">
        <f>D4</f>
        <v>123</v>
      </c>
      <c r="C16" s="10"/>
      <c r="D16" s="10"/>
      <c r="E16" s="10"/>
      <c r="F16" s="11"/>
      <c r="G16" s="11"/>
      <c r="J16" s="11"/>
    </row>
    <row r="17" spans="2:16">
      <c r="B17" s="2">
        <f>D5</f>
        <v>136</v>
      </c>
      <c r="C17" s="10"/>
      <c r="D17" s="10"/>
      <c r="E17" s="10"/>
      <c r="F17" s="11"/>
      <c r="G17" s="11"/>
      <c r="J17" s="11"/>
    </row>
    <row r="18" spans="2:16">
      <c r="B18" s="2">
        <f>D6</f>
        <v>142</v>
      </c>
      <c r="C18" s="10"/>
      <c r="D18" s="10"/>
      <c r="E18" s="10"/>
      <c r="F18" s="11"/>
      <c r="G18" s="11"/>
      <c r="J18" s="11"/>
    </row>
    <row r="19" spans="2:16">
      <c r="B19" s="2">
        <f>E4</f>
        <v>81</v>
      </c>
      <c r="C19" s="10"/>
      <c r="D19" s="10"/>
      <c r="E19" s="10"/>
      <c r="F19" s="11"/>
      <c r="G19" s="11"/>
      <c r="J19" s="11"/>
    </row>
    <row r="20" spans="2:16">
      <c r="B20" s="2">
        <f>E5</f>
        <v>79</v>
      </c>
      <c r="C20" s="10"/>
      <c r="D20" s="10"/>
      <c r="E20" s="10"/>
      <c r="F20" s="11"/>
      <c r="G20" s="11"/>
      <c r="J20" s="11"/>
    </row>
    <row r="21" spans="2:16">
      <c r="B21" s="2">
        <f>F4</f>
        <v>61</v>
      </c>
      <c r="C21" s="10"/>
      <c r="D21" s="10"/>
      <c r="E21" s="10"/>
      <c r="F21" s="11"/>
      <c r="G21" s="11"/>
      <c r="J21" s="11"/>
    </row>
    <row r="23" spans="2:16">
      <c r="C23" s="11"/>
      <c r="D23" s="11"/>
      <c r="E23" s="11"/>
      <c r="F23" s="11"/>
      <c r="G23" s="11"/>
      <c r="J23" s="11"/>
      <c r="P23" s="6"/>
    </row>
    <row r="24" spans="2:16">
      <c r="K24" s="11"/>
      <c r="L24" s="11"/>
    </row>
    <row r="25" spans="2:16">
      <c r="K25" s="11"/>
      <c r="L25" s="11"/>
    </row>
    <row r="26" spans="2:16">
      <c r="K26" s="11"/>
      <c r="L26" s="11"/>
    </row>
    <row r="27" spans="2:16">
      <c r="K27" s="11"/>
      <c r="L27" s="11"/>
    </row>
    <row r="28" spans="2:16">
      <c r="K28" s="11"/>
      <c r="L28" s="11"/>
    </row>
    <row r="29" spans="2:16">
      <c r="K29" s="11"/>
      <c r="L29" s="11"/>
    </row>
    <row r="30" spans="2:16">
      <c r="K30" s="11"/>
      <c r="L30" s="11"/>
    </row>
    <row r="31" spans="2:16">
      <c r="K31" s="11"/>
      <c r="L31" s="11"/>
    </row>
    <row r="32" spans="2:16">
      <c r="K32" s="11"/>
      <c r="L32" s="11"/>
    </row>
    <row r="33" spans="8:16">
      <c r="K33" s="11"/>
      <c r="L33" s="11"/>
    </row>
    <row r="34" spans="8:16">
      <c r="K34" s="11"/>
      <c r="L34" s="11"/>
    </row>
    <row r="35" spans="8:16">
      <c r="H35" s="6"/>
    </row>
    <row r="36" spans="8:16">
      <c r="H36" s="6">
        <f>SUM(I12:I21)</f>
        <v>0</v>
      </c>
    </row>
    <row r="37" spans="8:16">
      <c r="P37" s="6"/>
    </row>
    <row r="38" spans="8:16">
      <c r="P38" s="6"/>
    </row>
  </sheetData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P38"/>
  <sheetViews>
    <sheetView zoomScale="120" zoomScaleNormal="120" workbookViewId="0">
      <selection activeCell="B12" sqref="B12"/>
    </sheetView>
  </sheetViews>
  <sheetFormatPr defaultRowHeight="15"/>
  <cols>
    <col min="1" max="1" width="8.42578125" customWidth="1"/>
    <col min="3" max="3" width="8.5703125" customWidth="1"/>
    <col min="4" max="5" width="9.5703125" bestFit="1" customWidth="1"/>
    <col min="6" max="6" width="10.5703125" bestFit="1" customWidth="1"/>
    <col min="8" max="8" width="9.5703125" bestFit="1" customWidth="1"/>
    <col min="9" max="9" width="9.28515625" bestFit="1" customWidth="1"/>
    <col min="10" max="10" width="10.85546875" bestFit="1" customWidth="1"/>
    <col min="11" max="12" width="10.85546875" customWidth="1"/>
    <col min="13" max="14" width="9.28515625" bestFit="1" customWidth="1"/>
    <col min="15" max="15" width="8.42578125" customWidth="1"/>
    <col min="16" max="17" width="9.28515625" bestFit="1" customWidth="1"/>
  </cols>
  <sheetData>
    <row r="1" spans="1:13" s="20" customFormat="1" ht="21">
      <c r="A1" s="20" t="s">
        <v>16</v>
      </c>
      <c r="B1" s="20" t="s">
        <v>19</v>
      </c>
      <c r="H1" s="21"/>
    </row>
    <row r="2" spans="1:13">
      <c r="B2" s="1" t="s">
        <v>0</v>
      </c>
      <c r="H2" s="1"/>
      <c r="I2" s="1"/>
      <c r="J2" s="1"/>
      <c r="K2" s="1"/>
      <c r="L2" s="1"/>
    </row>
    <row r="3" spans="1:13">
      <c r="B3" s="5"/>
      <c r="C3" s="5">
        <v>12</v>
      </c>
      <c r="D3" s="5">
        <f>C3+12</f>
        <v>24</v>
      </c>
      <c r="E3" s="5">
        <f>D3+12</f>
        <v>36</v>
      </c>
      <c r="F3" s="5">
        <f>E3+12</f>
        <v>48</v>
      </c>
      <c r="H3" s="1"/>
      <c r="I3" s="1"/>
      <c r="J3" s="1"/>
      <c r="K3" s="1"/>
      <c r="L3" s="1"/>
    </row>
    <row r="4" spans="1:13">
      <c r="B4" s="13">
        <v>1990</v>
      </c>
      <c r="C4" s="2">
        <v>104</v>
      </c>
      <c r="D4" s="2">
        <v>123</v>
      </c>
      <c r="E4" s="2">
        <v>81</v>
      </c>
      <c r="F4" s="2">
        <v>61</v>
      </c>
      <c r="H4" s="1"/>
      <c r="I4" s="1"/>
      <c r="J4" s="1"/>
      <c r="K4" s="1"/>
      <c r="L4" s="1"/>
    </row>
    <row r="5" spans="1:13">
      <c r="B5" s="13">
        <f>B4+1</f>
        <v>1991</v>
      </c>
      <c r="C5" s="2">
        <v>106</v>
      </c>
      <c r="D5" s="2">
        <v>136</v>
      </c>
      <c r="E5" s="2">
        <v>79</v>
      </c>
      <c r="H5" s="1"/>
      <c r="I5" s="1"/>
      <c r="J5" s="1"/>
      <c r="K5" s="1"/>
      <c r="L5" s="1"/>
    </row>
    <row r="6" spans="1:13">
      <c r="B6" s="13">
        <f>B5+1</f>
        <v>1992</v>
      </c>
      <c r="C6" s="2">
        <v>101</v>
      </c>
      <c r="D6" s="2">
        <v>142</v>
      </c>
      <c r="H6" s="1"/>
      <c r="I6" s="1"/>
      <c r="J6" s="1"/>
      <c r="K6" s="1"/>
      <c r="L6" s="1"/>
    </row>
    <row r="7" spans="1:13">
      <c r="B7" s="13">
        <f>B6+1</f>
        <v>1993</v>
      </c>
      <c r="C7" s="2">
        <v>116</v>
      </c>
      <c r="H7" s="1"/>
      <c r="I7" s="1"/>
      <c r="J7" s="1"/>
      <c r="K7" s="1"/>
      <c r="L7" s="1"/>
    </row>
    <row r="8" spans="1:13">
      <c r="C8" s="11"/>
      <c r="D8" s="11"/>
      <c r="E8" s="11"/>
      <c r="F8" s="11"/>
      <c r="G8" s="11"/>
      <c r="L8" s="8"/>
      <c r="M8" s="4"/>
    </row>
    <row r="9" spans="1:13">
      <c r="B9" s="11"/>
      <c r="C9" s="11"/>
      <c r="D9" s="11"/>
      <c r="E9" s="11"/>
      <c r="F9" s="11"/>
      <c r="G9" s="11"/>
      <c r="L9" s="8"/>
      <c r="M9" s="4"/>
    </row>
    <row r="10" spans="1:13">
      <c r="B10" s="11"/>
      <c r="C10" s="11"/>
      <c r="D10" s="11"/>
      <c r="E10" s="11"/>
      <c r="F10" s="11"/>
      <c r="G10" s="11"/>
      <c r="H10" s="13"/>
    </row>
    <row r="11" spans="1:13">
      <c r="B11" s="15" t="s">
        <v>12</v>
      </c>
      <c r="C11" s="11"/>
      <c r="D11" s="11"/>
      <c r="E11" s="11"/>
      <c r="F11" s="11"/>
      <c r="G11" s="11"/>
      <c r="J11" s="11"/>
    </row>
    <row r="12" spans="1:13">
      <c r="B12" s="22">
        <f>C4</f>
        <v>104</v>
      </c>
      <c r="C12" s="24" t="s">
        <v>13</v>
      </c>
      <c r="D12" s="10"/>
      <c r="E12" s="10"/>
      <c r="F12" s="11"/>
      <c r="G12" s="11"/>
      <c r="J12" s="11"/>
    </row>
    <row r="13" spans="1:13">
      <c r="B13" s="2">
        <f>C5</f>
        <v>106</v>
      </c>
      <c r="C13" s="10"/>
      <c r="D13" s="10"/>
      <c r="E13" s="10"/>
      <c r="F13" s="11"/>
      <c r="G13" s="11"/>
      <c r="J13" s="11"/>
    </row>
    <row r="14" spans="1:13">
      <c r="B14" s="2">
        <f>C6</f>
        <v>101</v>
      </c>
      <c r="C14" s="10"/>
      <c r="D14" s="10"/>
      <c r="E14" s="10"/>
      <c r="F14" s="11"/>
      <c r="G14" s="11"/>
      <c r="J14" s="11"/>
    </row>
    <row r="15" spans="1:13">
      <c r="B15" s="2">
        <f>C7</f>
        <v>116</v>
      </c>
      <c r="C15" s="10"/>
      <c r="D15" s="10"/>
      <c r="E15" s="10"/>
      <c r="F15" s="11"/>
      <c r="G15" s="11"/>
      <c r="J15" s="11"/>
    </row>
    <row r="16" spans="1:13">
      <c r="B16" s="2">
        <f>D4</f>
        <v>123</v>
      </c>
      <c r="C16" s="10"/>
      <c r="D16" s="10"/>
      <c r="E16" s="10"/>
      <c r="F16" s="11"/>
      <c r="G16" s="11"/>
      <c r="J16" s="11"/>
    </row>
    <row r="17" spans="2:16">
      <c r="B17" s="2">
        <f>D5</f>
        <v>136</v>
      </c>
      <c r="C17" s="10"/>
      <c r="D17" s="10"/>
      <c r="E17" s="10"/>
      <c r="F17" s="11"/>
      <c r="G17" s="11"/>
      <c r="J17" s="11"/>
    </row>
    <row r="18" spans="2:16">
      <c r="B18" s="2">
        <f>D6</f>
        <v>142</v>
      </c>
      <c r="C18" s="10"/>
      <c r="D18" s="10"/>
      <c r="E18" s="10"/>
      <c r="F18" s="11"/>
      <c r="G18" s="11"/>
      <c r="J18" s="11"/>
    </row>
    <row r="19" spans="2:16">
      <c r="B19" s="2">
        <f>E4</f>
        <v>81</v>
      </c>
      <c r="C19" s="10"/>
      <c r="D19" s="10"/>
      <c r="E19" s="10"/>
      <c r="F19" s="11"/>
      <c r="G19" s="11"/>
      <c r="J19" s="11"/>
    </row>
    <row r="20" spans="2:16">
      <c r="B20" s="2">
        <f>E5</f>
        <v>79</v>
      </c>
      <c r="C20" s="10"/>
      <c r="D20" s="10"/>
      <c r="E20" s="10"/>
      <c r="F20" s="11"/>
      <c r="G20" s="11"/>
      <c r="J20" s="11"/>
    </row>
    <row r="21" spans="2:16">
      <c r="B21" s="2">
        <f>F4</f>
        <v>61</v>
      </c>
      <c r="C21" s="10"/>
      <c r="D21" s="10"/>
      <c r="E21" s="10"/>
      <c r="F21" s="11"/>
      <c r="G21" s="11"/>
      <c r="J21" s="11"/>
    </row>
    <row r="23" spans="2:16">
      <c r="C23" s="11"/>
      <c r="D23" s="11"/>
      <c r="E23" s="11"/>
      <c r="F23" s="11"/>
      <c r="G23" s="11"/>
      <c r="J23" s="11"/>
      <c r="P23" s="6"/>
    </row>
    <row r="24" spans="2:16">
      <c r="K24" s="11"/>
      <c r="L24" s="11"/>
    </row>
    <row r="25" spans="2:16">
      <c r="K25" s="11"/>
      <c r="L25" s="11"/>
    </row>
    <row r="26" spans="2:16">
      <c r="K26" s="11"/>
      <c r="L26" s="11"/>
    </row>
    <row r="27" spans="2:16">
      <c r="K27" s="11"/>
      <c r="L27" s="11"/>
    </row>
    <row r="28" spans="2:16">
      <c r="K28" s="11"/>
      <c r="L28" s="11"/>
    </row>
    <row r="29" spans="2:16">
      <c r="K29" s="11"/>
      <c r="L29" s="11"/>
    </row>
    <row r="30" spans="2:16">
      <c r="K30" s="11"/>
      <c r="L30" s="11"/>
    </row>
    <row r="31" spans="2:16">
      <c r="K31" s="11"/>
      <c r="L31" s="11"/>
    </row>
    <row r="32" spans="2:16">
      <c r="K32" s="11"/>
      <c r="L32" s="11"/>
    </row>
    <row r="33" spans="8:16">
      <c r="K33" s="11"/>
      <c r="L33" s="11"/>
    </row>
    <row r="34" spans="8:16">
      <c r="K34" s="11"/>
      <c r="L34" s="11"/>
    </row>
    <row r="35" spans="8:16">
      <c r="H35" s="6"/>
    </row>
    <row r="36" spans="8:16">
      <c r="H36" s="6">
        <f>SUM(I12:I21)</f>
        <v>0</v>
      </c>
    </row>
    <row r="37" spans="8:16">
      <c r="P37" s="6"/>
    </row>
    <row r="38" spans="8:16">
      <c r="P38" s="6"/>
    </row>
  </sheetData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B1:P38"/>
  <sheetViews>
    <sheetView tabSelected="1" zoomScale="120" zoomScaleNormal="120" workbookViewId="0">
      <selection activeCell="D11" sqref="D11"/>
    </sheetView>
  </sheetViews>
  <sheetFormatPr defaultRowHeight="15"/>
  <cols>
    <col min="1" max="1" width="8.42578125" customWidth="1"/>
    <col min="3" max="3" width="8.5703125" customWidth="1"/>
    <col min="4" max="5" width="9.5703125" bestFit="1" customWidth="1"/>
    <col min="6" max="6" width="10.5703125" bestFit="1" customWidth="1"/>
    <col min="8" max="8" width="9.5703125" bestFit="1" customWidth="1"/>
    <col min="9" max="9" width="9.28515625" bestFit="1" customWidth="1"/>
    <col min="10" max="10" width="10.85546875" bestFit="1" customWidth="1"/>
    <col min="11" max="12" width="10.85546875" customWidth="1"/>
    <col min="13" max="14" width="9.28515625" bestFit="1" customWidth="1"/>
    <col min="15" max="15" width="8.42578125" customWidth="1"/>
    <col min="16" max="17" width="9.28515625" bestFit="1" customWidth="1"/>
  </cols>
  <sheetData>
    <row r="1" spans="2:13" s="20" customFormat="1" ht="21">
      <c r="H1" s="21"/>
    </row>
    <row r="2" spans="2:13">
      <c r="B2" s="1" t="s">
        <v>0</v>
      </c>
      <c r="H2" s="1"/>
      <c r="I2" s="1"/>
      <c r="J2" s="1"/>
      <c r="K2" s="1"/>
      <c r="L2" s="1"/>
    </row>
    <row r="3" spans="2:13">
      <c r="B3" s="5"/>
      <c r="C3" s="5">
        <v>12</v>
      </c>
      <c r="D3" s="5">
        <f>C3+12</f>
        <v>24</v>
      </c>
      <c r="E3" s="5">
        <f>D3+12</f>
        <v>36</v>
      </c>
      <c r="F3" s="5">
        <f>E3+12</f>
        <v>48</v>
      </c>
      <c r="H3" s="1"/>
      <c r="I3" s="1"/>
      <c r="J3" s="1"/>
      <c r="K3" s="1"/>
      <c r="L3" s="1"/>
    </row>
    <row r="4" spans="2:13">
      <c r="B4" s="13">
        <v>1990</v>
      </c>
      <c r="C4" s="2">
        <v>104</v>
      </c>
      <c r="D4" s="2">
        <v>123</v>
      </c>
      <c r="E4" s="2">
        <v>81</v>
      </c>
      <c r="F4" s="2">
        <v>61</v>
      </c>
      <c r="H4" s="30"/>
      <c r="I4" s="30"/>
      <c r="J4" s="30"/>
      <c r="K4" s="30"/>
      <c r="L4" s="1"/>
    </row>
    <row r="5" spans="2:13">
      <c r="B5" s="13">
        <f>B4+1</f>
        <v>1991</v>
      </c>
      <c r="C5" s="2">
        <v>106</v>
      </c>
      <c r="D5" s="2">
        <v>136</v>
      </c>
      <c r="E5" s="2">
        <v>79</v>
      </c>
      <c r="H5" s="30"/>
      <c r="I5" s="30"/>
      <c r="J5" s="30"/>
      <c r="K5" s="1"/>
      <c r="L5" s="1"/>
    </row>
    <row r="6" spans="2:13">
      <c r="B6" s="13">
        <f>B5+1</f>
        <v>1992</v>
      </c>
      <c r="C6" s="2">
        <v>101</v>
      </c>
      <c r="D6" s="2">
        <v>142</v>
      </c>
      <c r="H6" s="30"/>
      <c r="I6" s="30"/>
      <c r="J6" s="1"/>
      <c r="K6" s="1"/>
      <c r="L6" s="1"/>
    </row>
    <row r="7" spans="2:13">
      <c r="B7" s="13">
        <f>B6+1</f>
        <v>1993</v>
      </c>
      <c r="C7" s="2">
        <v>116</v>
      </c>
      <c r="H7" s="30"/>
      <c r="I7" s="1"/>
      <c r="J7" s="1"/>
      <c r="K7" s="1"/>
      <c r="L7" s="1"/>
    </row>
    <row r="8" spans="2:13">
      <c r="C8" s="11"/>
      <c r="D8" s="11"/>
      <c r="E8" s="11"/>
      <c r="F8" s="11"/>
      <c r="G8" s="11"/>
      <c r="L8" s="8"/>
      <c r="M8" s="4"/>
    </row>
    <row r="9" spans="2:13">
      <c r="B9" s="11"/>
      <c r="C9" s="11"/>
      <c r="D9" s="11"/>
      <c r="E9" s="11"/>
      <c r="F9" s="11"/>
      <c r="G9" s="11"/>
      <c r="L9" s="8"/>
      <c r="M9" s="4"/>
    </row>
    <row r="10" spans="2:13">
      <c r="B10" s="11"/>
      <c r="C10" s="11"/>
      <c r="D10" s="11"/>
      <c r="E10" s="11"/>
      <c r="F10" s="11"/>
      <c r="G10" s="11"/>
      <c r="H10" s="13"/>
    </row>
    <row r="11" spans="2:13">
      <c r="B11" s="10"/>
      <c r="C11" s="11"/>
      <c r="D11" s="11"/>
      <c r="E11" s="11"/>
      <c r="F11" s="11"/>
      <c r="G11" s="11"/>
      <c r="J11" s="11"/>
    </row>
    <row r="12" spans="2:13">
      <c r="B12" s="10"/>
      <c r="C12" s="10"/>
      <c r="D12" s="10"/>
      <c r="E12" s="10"/>
      <c r="F12" s="11"/>
      <c r="G12" s="11"/>
      <c r="J12" s="11"/>
    </row>
    <row r="13" spans="2:13">
      <c r="B13" s="10"/>
      <c r="C13" s="10"/>
      <c r="D13" s="10"/>
      <c r="E13" s="10"/>
      <c r="F13" s="11"/>
      <c r="G13" s="11"/>
      <c r="J13" s="11"/>
    </row>
    <row r="14" spans="2:13">
      <c r="B14" s="10"/>
      <c r="C14" s="10"/>
      <c r="D14" s="10"/>
      <c r="E14" s="10"/>
      <c r="F14" s="11"/>
      <c r="G14" s="11"/>
      <c r="J14" s="11"/>
    </row>
    <row r="15" spans="2:13">
      <c r="B15" s="10"/>
      <c r="C15" s="10"/>
      <c r="D15" s="10"/>
      <c r="E15" s="10"/>
      <c r="F15" s="11"/>
      <c r="G15" s="11"/>
      <c r="J15" s="11"/>
    </row>
    <row r="16" spans="2:13">
      <c r="B16" s="10"/>
      <c r="C16" s="10"/>
      <c r="D16" s="10"/>
      <c r="E16" s="10"/>
      <c r="F16" s="11"/>
      <c r="G16" s="11"/>
      <c r="J16" s="11"/>
    </row>
    <row r="17" spans="2:16">
      <c r="B17" s="10"/>
      <c r="C17" s="10"/>
      <c r="D17" s="10"/>
      <c r="E17" s="10"/>
      <c r="F17" s="11"/>
      <c r="G17" s="11"/>
      <c r="J17" s="11"/>
    </row>
    <row r="18" spans="2:16">
      <c r="B18" s="10"/>
      <c r="C18" s="10"/>
      <c r="D18" s="10"/>
      <c r="E18" s="10"/>
      <c r="F18" s="11"/>
      <c r="G18" s="11"/>
      <c r="J18" s="11"/>
    </row>
    <row r="19" spans="2:16">
      <c r="B19" s="10"/>
      <c r="C19" s="10"/>
      <c r="D19" s="10"/>
      <c r="E19" s="10"/>
      <c r="F19" s="11"/>
      <c r="G19" s="11"/>
      <c r="J19" s="11"/>
    </row>
    <row r="20" spans="2:16">
      <c r="B20" s="10"/>
      <c r="C20" s="10"/>
      <c r="D20" s="10"/>
      <c r="E20" s="10"/>
      <c r="F20" s="11"/>
      <c r="G20" s="11"/>
      <c r="J20" s="11"/>
    </row>
    <row r="21" spans="2:16">
      <c r="B21" s="10"/>
      <c r="C21" s="10"/>
      <c r="D21" s="10"/>
      <c r="E21" s="10"/>
      <c r="F21" s="11"/>
      <c r="G21" s="11"/>
      <c r="J21" s="11"/>
    </row>
    <row r="23" spans="2:16">
      <c r="C23" s="11"/>
      <c r="D23" s="11"/>
      <c r="E23" s="11"/>
      <c r="F23" s="11"/>
      <c r="G23" s="11"/>
      <c r="J23" s="11"/>
      <c r="P23" s="6"/>
    </row>
    <row r="24" spans="2:16">
      <c r="K24" s="11"/>
      <c r="L24" s="11"/>
    </row>
    <row r="25" spans="2:16">
      <c r="K25" s="11"/>
      <c r="L25" s="11"/>
    </row>
    <row r="26" spans="2:16">
      <c r="K26" s="11"/>
      <c r="L26" s="11"/>
    </row>
    <row r="27" spans="2:16">
      <c r="K27" s="11"/>
      <c r="L27" s="11"/>
    </row>
    <row r="28" spans="2:16">
      <c r="K28" s="11"/>
      <c r="L28" s="11"/>
    </row>
    <row r="29" spans="2:16">
      <c r="K29" s="11"/>
      <c r="L29" s="11"/>
    </row>
    <row r="30" spans="2:16">
      <c r="K30" s="11"/>
      <c r="L30" s="11"/>
    </row>
    <row r="31" spans="2:16">
      <c r="K31" s="11"/>
      <c r="L31" s="11"/>
    </row>
    <row r="32" spans="2:16">
      <c r="K32" s="11"/>
      <c r="L32" s="11"/>
    </row>
    <row r="33" spans="8:16">
      <c r="K33" s="11"/>
      <c r="L33" s="11"/>
    </row>
    <row r="34" spans="8:16">
      <c r="K34" s="11"/>
      <c r="L34" s="11"/>
    </row>
    <row r="35" spans="8:16">
      <c r="H35" s="6"/>
    </row>
    <row r="36" spans="8:16">
      <c r="H36" s="6">
        <f>SUM(I12:I21)</f>
        <v>0</v>
      </c>
    </row>
    <row r="37" spans="8:16">
      <c r="P37" s="6"/>
    </row>
    <row r="38" spans="8:16">
      <c r="P38" s="6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P38"/>
  <sheetViews>
    <sheetView zoomScale="120" zoomScaleNormal="120" workbookViewId="0">
      <selection activeCell="I16" sqref="I16"/>
    </sheetView>
  </sheetViews>
  <sheetFormatPr defaultRowHeight="15"/>
  <cols>
    <col min="1" max="1" width="8.42578125" customWidth="1"/>
    <col min="3" max="3" width="8.5703125" customWidth="1"/>
    <col min="4" max="5" width="9.5703125" bestFit="1" customWidth="1"/>
    <col min="6" max="6" width="10.5703125" bestFit="1" customWidth="1"/>
    <col min="8" max="8" width="9.5703125" bestFit="1" customWidth="1"/>
    <col min="9" max="9" width="9.28515625" bestFit="1" customWidth="1"/>
    <col min="10" max="10" width="10.85546875" bestFit="1" customWidth="1"/>
    <col min="11" max="12" width="10.85546875" customWidth="1"/>
    <col min="13" max="14" width="9.28515625" bestFit="1" customWidth="1"/>
    <col min="15" max="15" width="8.42578125" customWidth="1"/>
    <col min="16" max="17" width="9.28515625" bestFit="1" customWidth="1"/>
  </cols>
  <sheetData>
    <row r="1" spans="1:13" s="20" customFormat="1" ht="21">
      <c r="A1" s="20" t="s">
        <v>33</v>
      </c>
      <c r="B1" s="20" t="s">
        <v>30</v>
      </c>
      <c r="H1" s="21"/>
    </row>
    <row r="2" spans="1:13">
      <c r="B2" s="1" t="s">
        <v>0</v>
      </c>
      <c r="H2" s="1" t="s">
        <v>3</v>
      </c>
    </row>
    <row r="3" spans="1:13">
      <c r="B3" s="5"/>
      <c r="C3" s="5">
        <v>12</v>
      </c>
      <c r="D3" s="5">
        <f>C3+12</f>
        <v>24</v>
      </c>
      <c r="E3" s="5">
        <f>D3+12</f>
        <v>36</v>
      </c>
      <c r="F3" s="5">
        <f>E3+12</f>
        <v>48</v>
      </c>
      <c r="H3" s="5"/>
      <c r="I3" s="5">
        <v>12</v>
      </c>
      <c r="J3" s="5">
        <f>I3+12</f>
        <v>24</v>
      </c>
      <c r="K3" s="5">
        <f>J3+12</f>
        <v>36</v>
      </c>
      <c r="L3" s="5">
        <f>K3+12</f>
        <v>48</v>
      </c>
    </row>
    <row r="4" spans="1:13">
      <c r="B4" s="13">
        <v>1990</v>
      </c>
      <c r="C4" s="2">
        <v>104</v>
      </c>
      <c r="D4" s="2">
        <v>123</v>
      </c>
      <c r="E4" s="2">
        <v>81</v>
      </c>
      <c r="F4" s="2">
        <v>61</v>
      </c>
      <c r="H4" s="13">
        <v>1990</v>
      </c>
      <c r="I4" s="16">
        <f>H12</f>
        <v>113.04879975634668</v>
      </c>
      <c r="J4" s="16">
        <f>H16</f>
        <v>99.778348305198065</v>
      </c>
      <c r="K4" s="16">
        <f>H19</f>
        <v>88.065674398763335</v>
      </c>
      <c r="L4" s="16">
        <f>H21</f>
        <v>77.72791531471934</v>
      </c>
    </row>
    <row r="5" spans="1:13">
      <c r="B5" s="13">
        <f>B4+1</f>
        <v>1991</v>
      </c>
      <c r="C5" s="2">
        <v>106</v>
      </c>
      <c r="D5" s="2">
        <v>136</v>
      </c>
      <c r="E5" s="2">
        <v>79</v>
      </c>
      <c r="H5" s="13">
        <f>H4+1</f>
        <v>1991</v>
      </c>
      <c r="I5" s="16">
        <f>H13</f>
        <v>117.58015431620797</v>
      </c>
      <c r="J5" s="16">
        <f>H17</f>
        <v>103.77778106824077</v>
      </c>
      <c r="K5" s="16">
        <f>H20</f>
        <v>91.595626031281228</v>
      </c>
      <c r="L5" s="17">
        <f>$C$10*$D$10^3*$E$10^4</f>
        <v>80.843496764933661</v>
      </c>
    </row>
    <row r="6" spans="1:13">
      <c r="B6" s="13">
        <f>B5+1</f>
        <v>1992</v>
      </c>
      <c r="C6" s="2">
        <v>101</v>
      </c>
      <c r="D6" s="2">
        <v>142</v>
      </c>
      <c r="H6" s="13">
        <f>H5+1</f>
        <v>1992</v>
      </c>
      <c r="I6" s="16">
        <f>H14</f>
        <v>122.29313994328474</v>
      </c>
      <c r="J6" s="16">
        <f>H18</f>
        <v>107.93752378527452</v>
      </c>
      <c r="K6" s="17">
        <f>$C$10*$D$10^2*$E$10^4</f>
        <v>95.26706932457364</v>
      </c>
      <c r="L6" s="17">
        <f>$C$10*$D$10^3*$E$10^5</f>
        <v>84.083960604359334</v>
      </c>
    </row>
    <row r="7" spans="1:13">
      <c r="B7" s="13">
        <f>B6+1</f>
        <v>1993</v>
      </c>
      <c r="C7" s="2">
        <v>116</v>
      </c>
      <c r="H7" s="13">
        <f>H6+1</f>
        <v>1993</v>
      </c>
      <c r="I7" s="16">
        <f>H15</f>
        <v>127.19503698700511</v>
      </c>
      <c r="J7" s="17">
        <f>$C$10*$D$10*$E$10^4</f>
        <v>112.26400218786438</v>
      </c>
      <c r="K7" s="17">
        <f>$C$10*$D$10^2*$E$10^5</f>
        <v>99.085675713309698</v>
      </c>
      <c r="L7" s="17">
        <f>$C$10*$D$10^3*$E$10^6</f>
        <v>87.454312515365544</v>
      </c>
    </row>
    <row r="8" spans="1:13">
      <c r="C8" s="11"/>
      <c r="D8" s="11"/>
      <c r="E8" s="11"/>
      <c r="F8" s="11"/>
      <c r="G8" s="11"/>
      <c r="L8" s="8"/>
      <c r="M8" s="4"/>
    </row>
    <row r="9" spans="1:13">
      <c r="B9" s="12" t="s">
        <v>8</v>
      </c>
      <c r="C9" s="11">
        <f>LN(C10)</f>
        <v>4.7278195817401238</v>
      </c>
      <c r="D9" s="11">
        <f>LN(D10)</f>
        <v>-0.16416905647864422</v>
      </c>
      <c r="E9" s="11">
        <f>LN(E10)</f>
        <v>3.9300683668980152E-2</v>
      </c>
      <c r="F9" s="11"/>
      <c r="G9" s="11"/>
      <c r="K9" t="s">
        <v>4</v>
      </c>
      <c r="L9" s="8">
        <f>SUM(L5:L7,K6:K7,J7)</f>
        <v>558.99851711040628</v>
      </c>
      <c r="M9" s="4"/>
    </row>
    <row r="10" spans="1:13">
      <c r="B10" s="12" t="s">
        <v>5</v>
      </c>
      <c r="C10" s="11">
        <v>113.04879975634672</v>
      </c>
      <c r="D10" s="11">
        <v>0.84859854867058981</v>
      </c>
      <c r="E10" s="11">
        <v>1.0400831726619628</v>
      </c>
      <c r="F10" s="11"/>
      <c r="G10" s="18" t="s">
        <v>9</v>
      </c>
      <c r="H10" s="13"/>
    </row>
    <row r="11" spans="1:13">
      <c r="B11" s="15" t="s">
        <v>12</v>
      </c>
      <c r="C11" s="9" t="s">
        <v>6</v>
      </c>
      <c r="D11" s="9" t="s">
        <v>7</v>
      </c>
      <c r="E11" s="9" t="s">
        <v>1</v>
      </c>
      <c r="F11" s="11"/>
      <c r="G11" s="9" t="s">
        <v>10</v>
      </c>
      <c r="H11" s="9" t="s">
        <v>11</v>
      </c>
      <c r="I11" s="14" t="s">
        <v>2</v>
      </c>
      <c r="J11" s="11"/>
    </row>
    <row r="12" spans="1:13">
      <c r="B12" s="2">
        <f>C4</f>
        <v>104</v>
      </c>
      <c r="C12" s="10">
        <v>1</v>
      </c>
      <c r="D12" s="10">
        <v>0</v>
      </c>
      <c r="E12" s="10">
        <v>0</v>
      </c>
      <c r="F12" s="11"/>
      <c r="G12" s="2">
        <f>SUMPRODUCT(C12:E12,$C$9:$E$9)</f>
        <v>4.7278195817401238</v>
      </c>
      <c r="H12" s="2">
        <f>EXP(G12)</f>
        <v>113.04879975634668</v>
      </c>
      <c r="I12" s="3">
        <f>-H12+LN(H12)*B12</f>
        <v>378.6444367446262</v>
      </c>
      <c r="J12" s="11"/>
    </row>
    <row r="13" spans="1:13">
      <c r="B13" s="2">
        <f>C5</f>
        <v>106</v>
      </c>
      <c r="C13" s="10">
        <v>1</v>
      </c>
      <c r="D13" s="10">
        <v>0</v>
      </c>
      <c r="E13" s="10">
        <v>1</v>
      </c>
      <c r="F13" s="11"/>
      <c r="G13" s="2">
        <f t="shared" ref="G13:G21" si="0">SUMPRODUCT(C13:E13,$C$9:$E$9)</f>
        <v>4.7671202654091038</v>
      </c>
      <c r="H13" s="2">
        <f t="shared" ref="H13:H21" si="1">EXP(G13)</f>
        <v>117.58015431620797</v>
      </c>
      <c r="I13" s="3">
        <f t="shared" ref="I13:I21" si="2">-H13+LN(H13)*B13</f>
        <v>387.73459381715702</v>
      </c>
      <c r="J13" s="11"/>
    </row>
    <row r="14" spans="1:13">
      <c r="B14" s="2">
        <f>C6</f>
        <v>101</v>
      </c>
      <c r="C14" s="10">
        <v>1</v>
      </c>
      <c r="D14" s="10">
        <v>0</v>
      </c>
      <c r="E14" s="10">
        <v>2</v>
      </c>
      <c r="F14" s="11"/>
      <c r="G14" s="2">
        <f t="shared" si="0"/>
        <v>4.8064209490780838</v>
      </c>
      <c r="H14" s="2">
        <f t="shared" si="1"/>
        <v>122.29313994328474</v>
      </c>
      <c r="I14" s="3">
        <f t="shared" si="2"/>
        <v>363.15537591360169</v>
      </c>
      <c r="J14" s="11"/>
    </row>
    <row r="15" spans="1:13">
      <c r="B15" s="2">
        <f>C7</f>
        <v>116</v>
      </c>
      <c r="C15" s="10">
        <v>1</v>
      </c>
      <c r="D15" s="10">
        <v>0</v>
      </c>
      <c r="E15" s="10">
        <v>3</v>
      </c>
      <c r="F15" s="11"/>
      <c r="G15" s="2">
        <f t="shared" si="0"/>
        <v>4.8457216327470647</v>
      </c>
      <c r="H15" s="2">
        <f t="shared" si="1"/>
        <v>127.19503698700511</v>
      </c>
      <c r="I15" s="3">
        <f t="shared" si="2"/>
        <v>434.90867241165438</v>
      </c>
      <c r="J15" s="11"/>
    </row>
    <row r="16" spans="1:13">
      <c r="B16" s="2">
        <f>D4</f>
        <v>123</v>
      </c>
      <c r="C16" s="10">
        <v>1</v>
      </c>
      <c r="D16" s="10">
        <v>1</v>
      </c>
      <c r="E16" s="10">
        <v>1</v>
      </c>
      <c r="F16" s="11"/>
      <c r="G16" s="2">
        <f t="shared" si="0"/>
        <v>4.6029512089304596</v>
      </c>
      <c r="H16" s="2">
        <f t="shared" si="1"/>
        <v>99.778348305198065</v>
      </c>
      <c r="I16" s="3">
        <f t="shared" si="2"/>
        <v>466.38465039324853</v>
      </c>
      <c r="J16" s="11"/>
    </row>
    <row r="17" spans="2:16">
      <c r="B17" s="2">
        <f>D5</f>
        <v>136</v>
      </c>
      <c r="C17" s="10">
        <v>1</v>
      </c>
      <c r="D17" s="10">
        <v>1</v>
      </c>
      <c r="E17" s="10">
        <v>2</v>
      </c>
      <c r="F17" s="11"/>
      <c r="G17" s="2">
        <f t="shared" si="0"/>
        <v>4.6422518925994396</v>
      </c>
      <c r="H17" s="2">
        <f t="shared" si="1"/>
        <v>103.77778106824077</v>
      </c>
      <c r="I17" s="3">
        <f t="shared" si="2"/>
        <v>527.56847632528297</v>
      </c>
      <c r="J17" s="11"/>
    </row>
    <row r="18" spans="2:16">
      <c r="B18" s="2">
        <f>D6</f>
        <v>142</v>
      </c>
      <c r="C18" s="10">
        <v>1</v>
      </c>
      <c r="D18" s="10">
        <v>1</v>
      </c>
      <c r="E18" s="10">
        <v>3</v>
      </c>
      <c r="F18" s="11"/>
      <c r="G18" s="2">
        <f t="shared" si="0"/>
        <v>4.6815525762684205</v>
      </c>
      <c r="H18" s="2">
        <f t="shared" si="1"/>
        <v>107.93752378527452</v>
      </c>
      <c r="I18" s="3">
        <f t="shared" si="2"/>
        <v>556.84294204484127</v>
      </c>
      <c r="J18" s="11"/>
    </row>
    <row r="19" spans="2:16">
      <c r="B19" s="2">
        <f>E4</f>
        <v>81</v>
      </c>
      <c r="C19" s="10">
        <v>1</v>
      </c>
      <c r="D19" s="10">
        <v>2</v>
      </c>
      <c r="E19" s="10">
        <v>2</v>
      </c>
      <c r="F19" s="11"/>
      <c r="G19" s="2">
        <f t="shared" si="0"/>
        <v>4.4780828361207954</v>
      </c>
      <c r="H19" s="2">
        <f t="shared" si="1"/>
        <v>88.065674398763335</v>
      </c>
      <c r="I19" s="3">
        <f t="shared" si="2"/>
        <v>274.65903532702106</v>
      </c>
      <c r="J19" s="11"/>
    </row>
    <row r="20" spans="2:16">
      <c r="B20" s="2">
        <f>E5</f>
        <v>79</v>
      </c>
      <c r="C20" s="10">
        <v>1</v>
      </c>
      <c r="D20" s="10">
        <v>2</v>
      </c>
      <c r="E20" s="10">
        <v>3</v>
      </c>
      <c r="F20" s="11"/>
      <c r="G20" s="2">
        <f t="shared" si="0"/>
        <v>4.5173835197897763</v>
      </c>
      <c r="H20" s="2">
        <f t="shared" si="1"/>
        <v>91.595626031281228</v>
      </c>
      <c r="I20" s="3">
        <f t="shared" si="2"/>
        <v>265.27767203211113</v>
      </c>
      <c r="J20" s="11"/>
    </row>
    <row r="21" spans="2:16">
      <c r="B21" s="2">
        <f>F4</f>
        <v>61</v>
      </c>
      <c r="C21" s="10">
        <v>1</v>
      </c>
      <c r="D21" s="10">
        <v>3</v>
      </c>
      <c r="E21" s="10">
        <v>3</v>
      </c>
      <c r="F21" s="11"/>
      <c r="G21" s="2">
        <f t="shared" si="0"/>
        <v>4.353214463311132</v>
      </c>
      <c r="H21" s="2">
        <f t="shared" si="1"/>
        <v>77.72791531471934</v>
      </c>
      <c r="I21" s="3">
        <f t="shared" si="2"/>
        <v>187.81816694725973</v>
      </c>
      <c r="J21" s="11"/>
    </row>
    <row r="23" spans="2:16">
      <c r="C23" s="11"/>
      <c r="D23" s="11"/>
      <c r="E23" s="11"/>
      <c r="F23" s="11"/>
      <c r="G23" s="11"/>
      <c r="I23" s="3">
        <f>SUM(I12:I21)</f>
        <v>3842.9940219568039</v>
      </c>
      <c r="J23" s="11"/>
      <c r="P23" s="6"/>
    </row>
    <row r="24" spans="2:16">
      <c r="K24" s="11"/>
      <c r="L24" s="11"/>
    </row>
    <row r="25" spans="2:16">
      <c r="K25" s="11"/>
      <c r="L25" s="11"/>
    </row>
    <row r="26" spans="2:16">
      <c r="K26" s="11"/>
      <c r="L26" s="11"/>
    </row>
    <row r="27" spans="2:16">
      <c r="K27" s="11"/>
      <c r="L27" s="11"/>
    </row>
    <row r="28" spans="2:16">
      <c r="K28" s="11"/>
      <c r="L28" s="11"/>
    </row>
    <row r="29" spans="2:16">
      <c r="K29" s="11"/>
      <c r="L29" s="11"/>
    </row>
    <row r="30" spans="2:16">
      <c r="K30" s="11"/>
      <c r="L30" s="11"/>
    </row>
    <row r="31" spans="2:16">
      <c r="K31" s="11"/>
      <c r="L31" s="11"/>
    </row>
    <row r="32" spans="2:16">
      <c r="K32" s="11"/>
      <c r="L32" s="11"/>
    </row>
    <row r="33" spans="8:16">
      <c r="K33" s="11"/>
      <c r="L33" s="11"/>
    </row>
    <row r="34" spans="8:16">
      <c r="K34" s="11"/>
      <c r="L34" s="11"/>
    </row>
    <row r="35" spans="8:16">
      <c r="H35" s="6"/>
    </row>
    <row r="36" spans="8:16">
      <c r="H36" s="6">
        <f>SUM(I12:I21)</f>
        <v>3842.9940219568039</v>
      </c>
    </row>
    <row r="37" spans="8:16">
      <c r="P37" s="6"/>
    </row>
    <row r="38" spans="8:16">
      <c r="P38" s="6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P38"/>
  <sheetViews>
    <sheetView topLeftCell="A2" zoomScale="120" zoomScaleNormal="120" workbookViewId="0">
      <selection activeCell="I23" sqref="I23"/>
    </sheetView>
  </sheetViews>
  <sheetFormatPr defaultRowHeight="15"/>
  <cols>
    <col min="1" max="1" width="8.42578125" customWidth="1"/>
    <col min="3" max="3" width="8.5703125" customWidth="1"/>
    <col min="4" max="5" width="9.5703125" bestFit="1" customWidth="1"/>
    <col min="6" max="6" width="10.5703125" bestFit="1" customWidth="1"/>
    <col min="8" max="8" width="9.5703125" bestFit="1" customWidth="1"/>
    <col min="9" max="9" width="9.28515625" bestFit="1" customWidth="1"/>
    <col min="10" max="10" width="10.85546875" bestFit="1" customWidth="1"/>
    <col min="11" max="12" width="10.85546875" customWidth="1"/>
    <col min="13" max="14" width="9.28515625" bestFit="1" customWidth="1"/>
    <col min="15" max="15" width="8.42578125" customWidth="1"/>
    <col min="16" max="17" width="9.28515625" bestFit="1" customWidth="1"/>
  </cols>
  <sheetData>
    <row r="1" spans="1:13" s="20" customFormat="1" ht="21">
      <c r="A1" s="20" t="s">
        <v>33</v>
      </c>
      <c r="B1" s="20" t="s">
        <v>30</v>
      </c>
      <c r="H1" s="21"/>
    </row>
    <row r="2" spans="1:13">
      <c r="B2" s="1" t="s">
        <v>0</v>
      </c>
      <c r="H2" s="1" t="s">
        <v>3</v>
      </c>
    </row>
    <row r="3" spans="1:13">
      <c r="B3" s="5"/>
      <c r="C3" s="5">
        <v>12</v>
      </c>
      <c r="D3" s="5">
        <f>C3+12</f>
        <v>24</v>
      </c>
      <c r="E3" s="5">
        <f>D3+12</f>
        <v>36</v>
      </c>
      <c r="F3" s="5">
        <f>E3+12</f>
        <v>48</v>
      </c>
      <c r="H3" s="5"/>
      <c r="I3" s="5">
        <v>12</v>
      </c>
      <c r="J3" s="5">
        <f>I3+12</f>
        <v>24</v>
      </c>
      <c r="K3" s="5">
        <f>J3+12</f>
        <v>36</v>
      </c>
      <c r="L3" s="5">
        <f>K3+12</f>
        <v>48</v>
      </c>
    </row>
    <row r="4" spans="1:13">
      <c r="B4" s="13">
        <v>1990</v>
      </c>
      <c r="C4" s="2">
        <v>104</v>
      </c>
      <c r="D4" s="2">
        <v>123</v>
      </c>
      <c r="E4" s="2">
        <v>81</v>
      </c>
      <c r="F4" s="2">
        <v>61</v>
      </c>
      <c r="H4" s="13">
        <v>1990</v>
      </c>
      <c r="I4" s="16">
        <f>H12</f>
        <v>113.04879975634668</v>
      </c>
      <c r="J4" s="16">
        <f>H16</f>
        <v>99.778348305198065</v>
      </c>
      <c r="K4" s="16">
        <f>H19</f>
        <v>88.065674398763335</v>
      </c>
      <c r="L4" s="16">
        <f>H21</f>
        <v>77.72791531471934</v>
      </c>
    </row>
    <row r="5" spans="1:13">
      <c r="B5" s="13">
        <f>B4+1</f>
        <v>1991</v>
      </c>
      <c r="C5" s="2">
        <v>106</v>
      </c>
      <c r="D5" s="2">
        <v>136</v>
      </c>
      <c r="E5" s="2">
        <v>79</v>
      </c>
      <c r="H5" s="13">
        <f>H4+1</f>
        <v>1991</v>
      </c>
      <c r="I5" s="16">
        <f>H13</f>
        <v>117.58015431620797</v>
      </c>
      <c r="J5" s="16">
        <f>H17</f>
        <v>103.77778106824077</v>
      </c>
      <c r="K5" s="16">
        <f>H20</f>
        <v>91.595626031281228</v>
      </c>
      <c r="L5" s="17">
        <f>$C$10*$D$10^3*$E$10^4</f>
        <v>80.843496764933661</v>
      </c>
    </row>
    <row r="6" spans="1:13">
      <c r="B6" s="13">
        <f>B5+1</f>
        <v>1992</v>
      </c>
      <c r="C6" s="2">
        <v>101</v>
      </c>
      <c r="D6" s="2">
        <v>142</v>
      </c>
      <c r="H6" s="13">
        <f>H5+1</f>
        <v>1992</v>
      </c>
      <c r="I6" s="16">
        <f>H14</f>
        <v>122.29313994328474</v>
      </c>
      <c r="J6" s="16">
        <f>H18</f>
        <v>107.93752378527452</v>
      </c>
      <c r="K6" s="17">
        <f>$C$10*$D$10^2*$E$10^4</f>
        <v>95.26706932457364</v>
      </c>
      <c r="L6" s="17">
        <f>$C$10*$D$10^3*$E$10^5</f>
        <v>84.083960604359334</v>
      </c>
    </row>
    <row r="7" spans="1:13">
      <c r="B7" s="13">
        <f>B6+1</f>
        <v>1993</v>
      </c>
      <c r="C7" s="2">
        <v>116</v>
      </c>
      <c r="H7" s="13">
        <f>H6+1</f>
        <v>1993</v>
      </c>
      <c r="I7" s="16">
        <f>H15</f>
        <v>127.19503698700511</v>
      </c>
      <c r="J7" s="7">
        <f>$C$10*$D$10*$E$10^4</f>
        <v>112.26400218786438</v>
      </c>
      <c r="K7" s="17">
        <f>$C$10*$D$10^2*$E$10^5</f>
        <v>99.085675713309698</v>
      </c>
      <c r="L7" s="17">
        <f>$C$10*$D$10^3*$E$10^6</f>
        <v>87.454312515365544</v>
      </c>
    </row>
    <row r="8" spans="1:13">
      <c r="C8" s="11"/>
      <c r="D8" s="11"/>
      <c r="E8" s="11"/>
      <c r="F8" s="11"/>
      <c r="G8" s="11"/>
      <c r="J8" s="28" t="s">
        <v>31</v>
      </c>
      <c r="L8" s="8"/>
      <c r="M8" s="4"/>
    </row>
    <row r="9" spans="1:13">
      <c r="B9" s="12" t="s">
        <v>8</v>
      </c>
      <c r="C9" s="11">
        <f>LN(C10)</f>
        <v>4.7278195817401238</v>
      </c>
      <c r="D9" s="11">
        <f>LN(D10)</f>
        <v>-0.16416905647864422</v>
      </c>
      <c r="E9" s="11">
        <f>LN(E10)</f>
        <v>3.9300683668980152E-2</v>
      </c>
      <c r="F9" s="11"/>
      <c r="G9" s="11"/>
      <c r="L9" s="8"/>
      <c r="M9" s="4"/>
    </row>
    <row r="10" spans="1:13">
      <c r="B10" s="12" t="s">
        <v>5</v>
      </c>
      <c r="C10" s="11">
        <v>113.04879975634672</v>
      </c>
      <c r="D10" s="11">
        <v>0.84859854867058981</v>
      </c>
      <c r="E10" s="11">
        <v>1.0400831726619628</v>
      </c>
      <c r="F10" s="11"/>
      <c r="G10" s="18" t="s">
        <v>9</v>
      </c>
      <c r="H10" s="13"/>
    </row>
    <row r="11" spans="1:13">
      <c r="B11" s="15" t="s">
        <v>12</v>
      </c>
      <c r="C11" s="9" t="s">
        <v>6</v>
      </c>
      <c r="D11" s="9" t="s">
        <v>7</v>
      </c>
      <c r="E11" s="9" t="s">
        <v>1</v>
      </c>
      <c r="F11" s="11"/>
      <c r="G11" s="9" t="s">
        <v>10</v>
      </c>
      <c r="H11" s="9" t="s">
        <v>11</v>
      </c>
      <c r="I11" s="14" t="s">
        <v>2</v>
      </c>
      <c r="J11" s="11"/>
    </row>
    <row r="12" spans="1:13">
      <c r="B12" s="2">
        <f>C4</f>
        <v>104</v>
      </c>
      <c r="C12" s="10">
        <v>1</v>
      </c>
      <c r="D12" s="10">
        <v>0</v>
      </c>
      <c r="E12" s="10">
        <v>0</v>
      </c>
      <c r="F12" s="11"/>
      <c r="G12" s="2">
        <f>SUMPRODUCT(C12:E12,$C$9:$E$9)</f>
        <v>4.7278195817401238</v>
      </c>
      <c r="H12" s="2">
        <f>EXP(G12)</f>
        <v>113.04879975634668</v>
      </c>
      <c r="I12" s="3">
        <f>-H12+LN(H12)*B12</f>
        <v>378.6444367446262</v>
      </c>
      <c r="J12" s="11"/>
    </row>
    <row r="13" spans="1:13">
      <c r="B13" s="2">
        <f>C5</f>
        <v>106</v>
      </c>
      <c r="C13" s="10">
        <v>1</v>
      </c>
      <c r="D13" s="10">
        <v>0</v>
      </c>
      <c r="E13" s="10">
        <v>1</v>
      </c>
      <c r="F13" s="11"/>
      <c r="G13" s="2">
        <f t="shared" ref="G13:G21" si="0">SUMPRODUCT(C13:E13,$C$9:$E$9)</f>
        <v>4.7671202654091038</v>
      </c>
      <c r="H13" s="2">
        <f t="shared" ref="H13:H21" si="1">EXP(G13)</f>
        <v>117.58015431620797</v>
      </c>
      <c r="I13" s="3">
        <f t="shared" ref="I13:I21" si="2">-H13+LN(H13)*B13</f>
        <v>387.73459381715702</v>
      </c>
      <c r="J13" s="11"/>
    </row>
    <row r="14" spans="1:13">
      <c r="B14" s="2">
        <f>C6</f>
        <v>101</v>
      </c>
      <c r="C14" s="10">
        <v>1</v>
      </c>
      <c r="D14" s="10">
        <v>0</v>
      </c>
      <c r="E14" s="10">
        <v>2</v>
      </c>
      <c r="F14" s="11"/>
      <c r="G14" s="2">
        <f t="shared" si="0"/>
        <v>4.8064209490780838</v>
      </c>
      <c r="H14" s="2">
        <f t="shared" si="1"/>
        <v>122.29313994328474</v>
      </c>
      <c r="I14" s="3">
        <f t="shared" si="2"/>
        <v>363.15537591360169</v>
      </c>
      <c r="J14" s="11"/>
    </row>
    <row r="15" spans="1:13">
      <c r="B15" s="2">
        <f>C7</f>
        <v>116</v>
      </c>
      <c r="C15" s="10">
        <v>1</v>
      </c>
      <c r="D15" s="10">
        <v>0</v>
      </c>
      <c r="E15" s="10">
        <v>3</v>
      </c>
      <c r="F15" s="11"/>
      <c r="G15" s="2">
        <f t="shared" si="0"/>
        <v>4.8457216327470647</v>
      </c>
      <c r="H15" s="2">
        <f t="shared" si="1"/>
        <v>127.19503698700511</v>
      </c>
      <c r="I15" s="3">
        <f t="shared" si="2"/>
        <v>434.90867241165438</v>
      </c>
      <c r="J15" s="11"/>
    </row>
    <row r="16" spans="1:13">
      <c r="B16" s="2">
        <f>D4</f>
        <v>123</v>
      </c>
      <c r="C16" s="10">
        <v>1</v>
      </c>
      <c r="D16" s="10">
        <v>1</v>
      </c>
      <c r="E16" s="10">
        <v>1</v>
      </c>
      <c r="F16" s="11"/>
      <c r="G16" s="2">
        <f t="shared" si="0"/>
        <v>4.6029512089304596</v>
      </c>
      <c r="H16" s="2">
        <f t="shared" si="1"/>
        <v>99.778348305198065</v>
      </c>
      <c r="I16" s="3">
        <f t="shared" si="2"/>
        <v>466.38465039324853</v>
      </c>
      <c r="J16" s="11"/>
    </row>
    <row r="17" spans="2:16">
      <c r="B17" s="2">
        <f>D5</f>
        <v>136</v>
      </c>
      <c r="C17" s="10">
        <v>1</v>
      </c>
      <c r="D17" s="10">
        <v>1</v>
      </c>
      <c r="E17" s="10">
        <v>2</v>
      </c>
      <c r="F17" s="11"/>
      <c r="G17" s="2">
        <f t="shared" si="0"/>
        <v>4.6422518925994396</v>
      </c>
      <c r="H17" s="2">
        <f t="shared" si="1"/>
        <v>103.77778106824077</v>
      </c>
      <c r="I17" s="3">
        <f t="shared" si="2"/>
        <v>527.56847632528297</v>
      </c>
      <c r="J17" s="11"/>
    </row>
    <row r="18" spans="2:16">
      <c r="B18" s="2">
        <f>D6</f>
        <v>142</v>
      </c>
      <c r="C18" s="10">
        <v>1</v>
      </c>
      <c r="D18" s="10">
        <v>1</v>
      </c>
      <c r="E18" s="10">
        <v>3</v>
      </c>
      <c r="F18" s="11"/>
      <c r="G18" s="2">
        <f t="shared" si="0"/>
        <v>4.6815525762684205</v>
      </c>
      <c r="H18" s="2">
        <f t="shared" si="1"/>
        <v>107.93752378527452</v>
      </c>
      <c r="I18" s="3">
        <f t="shared" si="2"/>
        <v>556.84294204484127</v>
      </c>
      <c r="J18" s="11"/>
    </row>
    <row r="19" spans="2:16">
      <c r="B19" s="2">
        <f>E4</f>
        <v>81</v>
      </c>
      <c r="C19" s="10">
        <v>1</v>
      </c>
      <c r="D19" s="10">
        <v>2</v>
      </c>
      <c r="E19" s="10">
        <v>2</v>
      </c>
      <c r="F19" s="11"/>
      <c r="G19" s="2">
        <f t="shared" si="0"/>
        <v>4.4780828361207954</v>
      </c>
      <c r="H19" s="2">
        <f t="shared" si="1"/>
        <v>88.065674398763335</v>
      </c>
      <c r="I19" s="3">
        <f t="shared" si="2"/>
        <v>274.65903532702106</v>
      </c>
      <c r="J19" s="11"/>
    </row>
    <row r="20" spans="2:16">
      <c r="B20" s="2">
        <f>E5</f>
        <v>79</v>
      </c>
      <c r="C20" s="10">
        <v>1</v>
      </c>
      <c r="D20" s="10">
        <v>2</v>
      </c>
      <c r="E20" s="10">
        <v>3</v>
      </c>
      <c r="F20" s="11"/>
      <c r="G20" s="2">
        <f t="shared" si="0"/>
        <v>4.5173835197897763</v>
      </c>
      <c r="H20" s="2">
        <f t="shared" si="1"/>
        <v>91.595626031281228</v>
      </c>
      <c r="I20" s="3">
        <f t="shared" si="2"/>
        <v>265.27767203211113</v>
      </c>
      <c r="J20" s="11"/>
    </row>
    <row r="21" spans="2:16">
      <c r="B21" s="2">
        <f>F4</f>
        <v>61</v>
      </c>
      <c r="C21" s="10">
        <v>1</v>
      </c>
      <c r="D21" s="10">
        <v>3</v>
      </c>
      <c r="E21" s="10">
        <v>3</v>
      </c>
      <c r="F21" s="11"/>
      <c r="G21" s="2">
        <f t="shared" si="0"/>
        <v>4.353214463311132</v>
      </c>
      <c r="H21" s="2">
        <f t="shared" si="1"/>
        <v>77.72791531471934</v>
      </c>
      <c r="I21" s="3">
        <f t="shared" si="2"/>
        <v>187.81816694725973</v>
      </c>
      <c r="J21" s="11"/>
    </row>
    <row r="23" spans="2:16">
      <c r="C23" s="11"/>
      <c r="D23" s="11"/>
      <c r="E23" s="11"/>
      <c r="F23" s="11"/>
      <c r="G23" s="11"/>
      <c r="I23" s="3">
        <f>SUM(I12:I21)</f>
        <v>3842.9940219568039</v>
      </c>
      <c r="J23" s="11"/>
      <c r="P23" s="6"/>
    </row>
    <row r="24" spans="2:16">
      <c r="K24" s="11"/>
      <c r="L24" s="11"/>
    </row>
    <row r="25" spans="2:16">
      <c r="K25" s="11"/>
      <c r="L25" s="11"/>
    </row>
    <row r="26" spans="2:16">
      <c r="K26" s="11"/>
      <c r="L26" s="11"/>
    </row>
    <row r="27" spans="2:16">
      <c r="K27" s="11"/>
      <c r="L27" s="11"/>
    </row>
    <row r="28" spans="2:16">
      <c r="K28" s="11"/>
      <c r="L28" s="11"/>
    </row>
    <row r="29" spans="2:16">
      <c r="K29" s="11"/>
      <c r="L29" s="11"/>
    </row>
    <row r="30" spans="2:16">
      <c r="K30" s="11"/>
      <c r="L30" s="11"/>
    </row>
    <row r="31" spans="2:16">
      <c r="K31" s="11"/>
      <c r="L31" s="11"/>
    </row>
    <row r="32" spans="2:16">
      <c r="K32" s="11"/>
      <c r="L32" s="11"/>
    </row>
    <row r="33" spans="8:16">
      <c r="K33" s="11"/>
      <c r="L33" s="11"/>
    </row>
    <row r="34" spans="8:16">
      <c r="K34" s="11"/>
      <c r="L34" s="11"/>
    </row>
    <row r="35" spans="8:16">
      <c r="H35" s="6"/>
    </row>
    <row r="36" spans="8:16">
      <c r="H36" s="6">
        <f>SUM(I12:I21)</f>
        <v>3842.9940219568039</v>
      </c>
    </row>
    <row r="37" spans="8:16">
      <c r="P37" s="6"/>
    </row>
    <row r="38" spans="8:16">
      <c r="P38" s="6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P38"/>
  <sheetViews>
    <sheetView topLeftCell="A2" zoomScale="120" zoomScaleNormal="120" workbookViewId="0">
      <selection activeCell="I23" sqref="I23"/>
    </sheetView>
  </sheetViews>
  <sheetFormatPr defaultRowHeight="15"/>
  <cols>
    <col min="1" max="1" width="8.42578125" customWidth="1"/>
    <col min="3" max="3" width="8.5703125" customWidth="1"/>
    <col min="4" max="5" width="9.5703125" bestFit="1" customWidth="1"/>
    <col min="6" max="6" width="10.5703125" bestFit="1" customWidth="1"/>
    <col min="8" max="8" width="9.5703125" bestFit="1" customWidth="1"/>
    <col min="9" max="9" width="9.28515625" bestFit="1" customWidth="1"/>
    <col min="10" max="10" width="10.85546875" bestFit="1" customWidth="1"/>
    <col min="11" max="12" width="10.85546875" customWidth="1"/>
    <col min="13" max="14" width="9.28515625" bestFit="1" customWidth="1"/>
    <col min="15" max="15" width="8.42578125" customWidth="1"/>
    <col min="16" max="17" width="9.28515625" bestFit="1" customWidth="1"/>
  </cols>
  <sheetData>
    <row r="1" spans="1:13" s="20" customFormat="1" ht="21">
      <c r="A1" s="20" t="s">
        <v>33</v>
      </c>
      <c r="B1" s="20" t="s">
        <v>30</v>
      </c>
      <c r="H1" s="21"/>
    </row>
    <row r="2" spans="1:13">
      <c r="B2" s="1" t="s">
        <v>0</v>
      </c>
      <c r="H2" s="1" t="s">
        <v>3</v>
      </c>
      <c r="I2" s="28" t="s">
        <v>34</v>
      </c>
    </row>
    <row r="3" spans="1:13">
      <c r="B3" s="5"/>
      <c r="C3" s="5">
        <v>12</v>
      </c>
      <c r="D3" s="5">
        <f>C3+12</f>
        <v>24</v>
      </c>
      <c r="E3" s="5">
        <f>D3+12</f>
        <v>36</v>
      </c>
      <c r="F3" s="5">
        <f>E3+12</f>
        <v>48</v>
      </c>
      <c r="H3" s="5"/>
      <c r="I3" s="5">
        <v>12</v>
      </c>
      <c r="J3" s="5">
        <f>I3+12</f>
        <v>24</v>
      </c>
      <c r="K3" s="5">
        <f>J3+12</f>
        <v>36</v>
      </c>
      <c r="L3" s="5">
        <f>K3+12</f>
        <v>48</v>
      </c>
    </row>
    <row r="4" spans="1:13">
      <c r="B4" s="13">
        <v>1990</v>
      </c>
      <c r="C4" s="2">
        <v>104</v>
      </c>
      <c r="D4" s="2">
        <v>123</v>
      </c>
      <c r="E4" s="2">
        <v>81</v>
      </c>
      <c r="F4" s="2">
        <v>61</v>
      </c>
      <c r="H4" s="13">
        <v>1990</v>
      </c>
      <c r="I4" s="19">
        <f>H12</f>
        <v>113.04879975634668</v>
      </c>
      <c r="J4" s="16">
        <f>H16</f>
        <v>99.778348305198065</v>
      </c>
      <c r="K4" s="16">
        <f>H19</f>
        <v>88.065674398763335</v>
      </c>
      <c r="L4" s="16">
        <f>H21</f>
        <v>77.72791531471934</v>
      </c>
    </row>
    <row r="5" spans="1:13">
      <c r="B5" s="13">
        <f>B4+1</f>
        <v>1991</v>
      </c>
      <c r="C5" s="2">
        <v>106</v>
      </c>
      <c r="D5" s="2">
        <v>136</v>
      </c>
      <c r="E5" s="2">
        <v>79</v>
      </c>
      <c r="H5" s="13">
        <f>H4+1</f>
        <v>1991</v>
      </c>
      <c r="I5" s="16">
        <f>H13</f>
        <v>117.58015431620797</v>
      </c>
      <c r="J5" s="16">
        <f>H17</f>
        <v>103.77778106824077</v>
      </c>
      <c r="K5" s="16">
        <f>H20</f>
        <v>91.595626031281228</v>
      </c>
      <c r="L5" s="17"/>
    </row>
    <row r="6" spans="1:13">
      <c r="B6" s="13">
        <f>B5+1</f>
        <v>1992</v>
      </c>
      <c r="C6" s="2">
        <v>101</v>
      </c>
      <c r="D6" s="2">
        <v>142</v>
      </c>
      <c r="H6" s="13">
        <f>H5+1</f>
        <v>1992</v>
      </c>
      <c r="I6" s="16">
        <f>H14</f>
        <v>122.29313994328474</v>
      </c>
      <c r="J6" s="16">
        <f>H18</f>
        <v>107.93752378527452</v>
      </c>
      <c r="K6" s="17"/>
      <c r="L6" s="17"/>
    </row>
    <row r="7" spans="1:13">
      <c r="B7" s="13">
        <f>B6+1</f>
        <v>1993</v>
      </c>
      <c r="C7" s="2">
        <v>116</v>
      </c>
      <c r="H7" s="13">
        <f>H6+1</f>
        <v>1993</v>
      </c>
      <c r="I7" s="16">
        <f>H15</f>
        <v>127.19503698700511</v>
      </c>
      <c r="J7" s="17"/>
      <c r="K7" s="17"/>
      <c r="L7" s="17"/>
    </row>
    <row r="8" spans="1:13">
      <c r="C8" s="11"/>
      <c r="D8" s="11"/>
      <c r="E8" s="11"/>
      <c r="F8" s="11"/>
      <c r="G8" s="11"/>
      <c r="L8" s="8"/>
      <c r="M8" s="4"/>
    </row>
    <row r="9" spans="1:13">
      <c r="B9" s="12" t="s">
        <v>8</v>
      </c>
      <c r="C9" s="11">
        <f>LN(C10)</f>
        <v>4.7278195817401238</v>
      </c>
      <c r="D9" s="11">
        <f>LN(D10)</f>
        <v>-0.16416905647864422</v>
      </c>
      <c r="E9" s="11">
        <f>LN(E10)</f>
        <v>3.9300683668980152E-2</v>
      </c>
      <c r="F9" s="11"/>
      <c r="G9" s="11"/>
      <c r="L9" s="8"/>
      <c r="M9" s="4"/>
    </row>
    <row r="10" spans="1:13">
      <c r="B10" s="12" t="s">
        <v>5</v>
      </c>
      <c r="C10" s="11">
        <v>113.04879975634672</v>
      </c>
      <c r="D10" s="11">
        <v>0.84859854867058981</v>
      </c>
      <c r="E10" s="11">
        <v>1.0400831726619628</v>
      </c>
      <c r="F10" s="11"/>
      <c r="G10" s="18" t="s">
        <v>9</v>
      </c>
      <c r="H10" s="13"/>
    </row>
    <row r="11" spans="1:13">
      <c r="B11" s="15" t="s">
        <v>12</v>
      </c>
      <c r="C11" s="9" t="s">
        <v>6</v>
      </c>
      <c r="D11" s="9" t="s">
        <v>7</v>
      </c>
      <c r="E11" s="9" t="s">
        <v>1</v>
      </c>
      <c r="F11" s="11"/>
      <c r="G11" s="9" t="s">
        <v>10</v>
      </c>
      <c r="H11" s="9" t="s">
        <v>11</v>
      </c>
      <c r="I11" s="14" t="s">
        <v>2</v>
      </c>
      <c r="J11" s="11"/>
    </row>
    <row r="12" spans="1:13">
      <c r="B12" s="2">
        <f>C4</f>
        <v>104</v>
      </c>
      <c r="C12" s="10">
        <v>1</v>
      </c>
      <c r="D12" s="10">
        <v>0</v>
      </c>
      <c r="E12" s="10">
        <v>0</v>
      </c>
      <c r="F12" s="11"/>
      <c r="G12" s="2">
        <f>SUMPRODUCT(C12:E12,$C$9:$E$9)</f>
        <v>4.7278195817401238</v>
      </c>
      <c r="H12" s="2">
        <f>EXP(G12)</f>
        <v>113.04879975634668</v>
      </c>
      <c r="I12" s="3">
        <f>-H12+LN(H12)*B12</f>
        <v>378.6444367446262</v>
      </c>
      <c r="J12" s="11"/>
    </row>
    <row r="13" spans="1:13">
      <c r="B13" s="2">
        <f>C5</f>
        <v>106</v>
      </c>
      <c r="C13" s="10">
        <v>1</v>
      </c>
      <c r="D13" s="10">
        <v>0</v>
      </c>
      <c r="E13" s="10">
        <v>1</v>
      </c>
      <c r="F13" s="11"/>
      <c r="G13" s="2">
        <f t="shared" ref="G13:G21" si="0">SUMPRODUCT(C13:E13,$C$9:$E$9)</f>
        <v>4.7671202654091038</v>
      </c>
      <c r="H13" s="2">
        <f t="shared" ref="H13:H21" si="1">EXP(G13)</f>
        <v>117.58015431620797</v>
      </c>
      <c r="I13" s="3">
        <f t="shared" ref="I13:I21" si="2">-H13+LN(H13)*B13</f>
        <v>387.73459381715702</v>
      </c>
      <c r="J13" s="11"/>
    </row>
    <row r="14" spans="1:13">
      <c r="B14" s="2">
        <f>C6</f>
        <v>101</v>
      </c>
      <c r="C14" s="10">
        <v>1</v>
      </c>
      <c r="D14" s="10">
        <v>0</v>
      </c>
      <c r="E14" s="10">
        <v>2</v>
      </c>
      <c r="F14" s="11"/>
      <c r="G14" s="2">
        <f t="shared" si="0"/>
        <v>4.8064209490780838</v>
      </c>
      <c r="H14" s="2">
        <f t="shared" si="1"/>
        <v>122.29313994328474</v>
      </c>
      <c r="I14" s="3">
        <f t="shared" si="2"/>
        <v>363.15537591360169</v>
      </c>
      <c r="J14" s="11"/>
    </row>
    <row r="15" spans="1:13">
      <c r="B15" s="2">
        <f>C7</f>
        <v>116</v>
      </c>
      <c r="C15" s="10">
        <v>1</v>
      </c>
      <c r="D15" s="10">
        <v>0</v>
      </c>
      <c r="E15" s="10">
        <v>3</v>
      </c>
      <c r="F15" s="11"/>
      <c r="G15" s="2">
        <f t="shared" si="0"/>
        <v>4.8457216327470647</v>
      </c>
      <c r="H15" s="2">
        <f t="shared" si="1"/>
        <v>127.19503698700511</v>
      </c>
      <c r="I15" s="3">
        <f t="shared" si="2"/>
        <v>434.90867241165438</v>
      </c>
      <c r="J15" s="11"/>
    </row>
    <row r="16" spans="1:13">
      <c r="B16" s="2">
        <f>D4</f>
        <v>123</v>
      </c>
      <c r="C16" s="10">
        <v>1</v>
      </c>
      <c r="D16" s="10">
        <v>1</v>
      </c>
      <c r="E16" s="10">
        <v>1</v>
      </c>
      <c r="F16" s="11"/>
      <c r="G16" s="2">
        <f t="shared" si="0"/>
        <v>4.6029512089304596</v>
      </c>
      <c r="H16" s="2">
        <f t="shared" si="1"/>
        <v>99.778348305198065</v>
      </c>
      <c r="I16" s="3">
        <f t="shared" si="2"/>
        <v>466.38465039324853</v>
      </c>
      <c r="J16" s="11"/>
    </row>
    <row r="17" spans="2:16">
      <c r="B17" s="2">
        <f>D5</f>
        <v>136</v>
      </c>
      <c r="C17" s="10">
        <v>1</v>
      </c>
      <c r="D17" s="10">
        <v>1</v>
      </c>
      <c r="E17" s="10">
        <v>2</v>
      </c>
      <c r="F17" s="11"/>
      <c r="G17" s="2">
        <f t="shared" si="0"/>
        <v>4.6422518925994396</v>
      </c>
      <c r="H17" s="2">
        <f t="shared" si="1"/>
        <v>103.77778106824077</v>
      </c>
      <c r="I17" s="3">
        <f t="shared" si="2"/>
        <v>527.56847632528297</v>
      </c>
      <c r="J17" s="11"/>
    </row>
    <row r="18" spans="2:16">
      <c r="B18" s="2">
        <f>D6</f>
        <v>142</v>
      </c>
      <c r="C18" s="10">
        <v>1</v>
      </c>
      <c r="D18" s="10">
        <v>1</v>
      </c>
      <c r="E18" s="10">
        <v>3</v>
      </c>
      <c r="F18" s="11"/>
      <c r="G18" s="2">
        <f t="shared" si="0"/>
        <v>4.6815525762684205</v>
      </c>
      <c r="H18" s="2">
        <f t="shared" si="1"/>
        <v>107.93752378527452</v>
      </c>
      <c r="I18" s="3">
        <f t="shared" si="2"/>
        <v>556.84294204484127</v>
      </c>
      <c r="J18" s="11"/>
    </row>
    <row r="19" spans="2:16">
      <c r="B19" s="2">
        <f>E4</f>
        <v>81</v>
      </c>
      <c r="C19" s="10">
        <v>1</v>
      </c>
      <c r="D19" s="10">
        <v>2</v>
      </c>
      <c r="E19" s="10">
        <v>2</v>
      </c>
      <c r="F19" s="11"/>
      <c r="G19" s="2">
        <f t="shared" si="0"/>
        <v>4.4780828361207954</v>
      </c>
      <c r="H19" s="2">
        <f t="shared" si="1"/>
        <v>88.065674398763335</v>
      </c>
      <c r="I19" s="3">
        <f t="shared" si="2"/>
        <v>274.65903532702106</v>
      </c>
      <c r="J19" s="11"/>
    </row>
    <row r="20" spans="2:16">
      <c r="B20" s="2">
        <f>E5</f>
        <v>79</v>
      </c>
      <c r="C20" s="10">
        <v>1</v>
      </c>
      <c r="D20" s="10">
        <v>2</v>
      </c>
      <c r="E20" s="10">
        <v>3</v>
      </c>
      <c r="F20" s="11"/>
      <c r="G20" s="2">
        <f t="shared" si="0"/>
        <v>4.5173835197897763</v>
      </c>
      <c r="H20" s="2">
        <f t="shared" si="1"/>
        <v>91.595626031281228</v>
      </c>
      <c r="I20" s="3">
        <f t="shared" si="2"/>
        <v>265.27767203211113</v>
      </c>
      <c r="J20" s="11"/>
    </row>
    <row r="21" spans="2:16">
      <c r="B21" s="2">
        <f>F4</f>
        <v>61</v>
      </c>
      <c r="C21" s="10">
        <v>1</v>
      </c>
      <c r="D21" s="10">
        <v>3</v>
      </c>
      <c r="E21" s="10">
        <v>3</v>
      </c>
      <c r="F21" s="11"/>
      <c r="G21" s="2">
        <f t="shared" si="0"/>
        <v>4.353214463311132</v>
      </c>
      <c r="H21" s="2">
        <f t="shared" si="1"/>
        <v>77.72791531471934</v>
      </c>
      <c r="I21" s="3">
        <f t="shared" si="2"/>
        <v>187.81816694725973</v>
      </c>
      <c r="J21" s="11"/>
    </row>
    <row r="23" spans="2:16">
      <c r="C23" s="11"/>
      <c r="D23" s="11"/>
      <c r="E23" s="11"/>
      <c r="F23" s="11"/>
      <c r="G23" s="11"/>
      <c r="I23" s="3">
        <f>SUM(I12:I21)</f>
        <v>3842.9940219568039</v>
      </c>
      <c r="J23" s="11"/>
      <c r="P23" s="6"/>
    </row>
    <row r="24" spans="2:16">
      <c r="K24" s="11"/>
      <c r="L24" s="11"/>
    </row>
    <row r="25" spans="2:16">
      <c r="K25" s="11"/>
      <c r="L25" s="11"/>
    </row>
    <row r="26" spans="2:16">
      <c r="K26" s="11"/>
      <c r="L26" s="11"/>
    </row>
    <row r="27" spans="2:16">
      <c r="K27" s="11"/>
      <c r="L27" s="11"/>
    </row>
    <row r="28" spans="2:16">
      <c r="K28" s="11"/>
      <c r="L28" s="11"/>
    </row>
    <row r="29" spans="2:16">
      <c r="K29" s="11"/>
      <c r="L29" s="11"/>
    </row>
    <row r="30" spans="2:16">
      <c r="K30" s="11"/>
      <c r="L30" s="11"/>
    </row>
    <row r="31" spans="2:16">
      <c r="K31" s="11"/>
      <c r="L31" s="11"/>
    </row>
    <row r="32" spans="2:16">
      <c r="K32" s="11"/>
      <c r="L32" s="11"/>
    </row>
    <row r="33" spans="8:16">
      <c r="K33" s="11"/>
      <c r="L33" s="11"/>
    </row>
    <row r="34" spans="8:16">
      <c r="K34" s="11"/>
      <c r="L34" s="11"/>
    </row>
    <row r="35" spans="8:16">
      <c r="H35" s="6"/>
    </row>
    <row r="36" spans="8:16">
      <c r="H36" s="6"/>
    </row>
    <row r="37" spans="8:16">
      <c r="P37" s="6"/>
    </row>
    <row r="38" spans="8:16">
      <c r="P38" s="6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P38"/>
  <sheetViews>
    <sheetView topLeftCell="A21" zoomScale="120" zoomScaleNormal="120" workbookViewId="0">
      <selection activeCell="I23" sqref="I23"/>
    </sheetView>
  </sheetViews>
  <sheetFormatPr defaultRowHeight="15"/>
  <cols>
    <col min="1" max="1" width="8.42578125" customWidth="1"/>
    <col min="3" max="3" width="8.5703125" customWidth="1"/>
    <col min="4" max="5" width="9.5703125" bestFit="1" customWidth="1"/>
    <col min="6" max="6" width="10.5703125" bestFit="1" customWidth="1"/>
    <col min="8" max="8" width="9.5703125" bestFit="1" customWidth="1"/>
    <col min="9" max="9" width="9.28515625" bestFit="1" customWidth="1"/>
    <col min="10" max="10" width="10.85546875" bestFit="1" customWidth="1"/>
    <col min="11" max="12" width="10.85546875" customWidth="1"/>
    <col min="13" max="14" width="9.28515625" bestFit="1" customWidth="1"/>
    <col min="15" max="15" width="8.42578125" customWidth="1"/>
    <col min="16" max="17" width="9.28515625" bestFit="1" customWidth="1"/>
  </cols>
  <sheetData>
    <row r="1" spans="1:13" s="20" customFormat="1" ht="21">
      <c r="A1" s="20" t="s">
        <v>29</v>
      </c>
      <c r="B1" s="20" t="s">
        <v>27</v>
      </c>
    </row>
    <row r="2" spans="1:13">
      <c r="B2" s="1" t="s">
        <v>0</v>
      </c>
    </row>
    <row r="3" spans="1:13">
      <c r="B3" s="5"/>
      <c r="C3" s="5">
        <v>12</v>
      </c>
      <c r="D3" s="5">
        <f>C3+12</f>
        <v>24</v>
      </c>
      <c r="E3" s="5">
        <f>D3+12</f>
        <v>36</v>
      </c>
      <c r="F3" s="5">
        <f>E3+12</f>
        <v>48</v>
      </c>
    </row>
    <row r="4" spans="1:13">
      <c r="B4" s="13">
        <v>1990</v>
      </c>
      <c r="C4" s="2">
        <v>104</v>
      </c>
      <c r="D4" s="2">
        <v>123</v>
      </c>
      <c r="E4" s="2">
        <v>81</v>
      </c>
      <c r="F4" s="2">
        <v>61</v>
      </c>
    </row>
    <row r="5" spans="1:13">
      <c r="B5" s="13">
        <f>B4+1</f>
        <v>1991</v>
      </c>
      <c r="C5" s="2">
        <v>106</v>
      </c>
      <c r="D5" s="2">
        <v>136</v>
      </c>
      <c r="E5" s="2">
        <v>79</v>
      </c>
    </row>
    <row r="6" spans="1:13">
      <c r="B6" s="13">
        <f>B5+1</f>
        <v>1992</v>
      </c>
      <c r="C6" s="2">
        <v>101</v>
      </c>
      <c r="D6" s="2">
        <v>142</v>
      </c>
    </row>
    <row r="7" spans="1:13">
      <c r="B7" s="13">
        <f>B6+1</f>
        <v>1993</v>
      </c>
      <c r="C7" s="2">
        <v>116</v>
      </c>
    </row>
    <row r="8" spans="1:13">
      <c r="C8" s="11"/>
      <c r="D8" s="11"/>
      <c r="E8" s="11"/>
      <c r="F8" s="11"/>
      <c r="G8" s="11"/>
      <c r="L8" s="8"/>
      <c r="M8" s="4"/>
    </row>
    <row r="9" spans="1:13">
      <c r="B9" s="12" t="s">
        <v>8</v>
      </c>
      <c r="C9" s="11">
        <f>LN(C10)</f>
        <v>4.6051701859880918</v>
      </c>
      <c r="D9" s="11">
        <f>LN(D10)</f>
        <v>-0.10536051565782628</v>
      </c>
      <c r="E9" s="11">
        <f>LN(E10)</f>
        <v>9.5310179804324935E-2</v>
      </c>
      <c r="F9" s="11"/>
      <c r="G9" s="11"/>
      <c r="L9" s="8"/>
      <c r="M9" s="4"/>
    </row>
    <row r="10" spans="1:13">
      <c r="B10" s="12" t="s">
        <v>5</v>
      </c>
      <c r="C10" s="11">
        <v>100</v>
      </c>
      <c r="D10" s="11">
        <v>0.9</v>
      </c>
      <c r="E10" s="11">
        <v>1.1000000000000001</v>
      </c>
      <c r="F10" s="11"/>
      <c r="G10" s="18" t="s">
        <v>9</v>
      </c>
      <c r="H10" s="13"/>
    </row>
    <row r="11" spans="1:13">
      <c r="B11" s="15" t="s">
        <v>12</v>
      </c>
      <c r="C11" s="9" t="s">
        <v>6</v>
      </c>
      <c r="D11" s="9" t="s">
        <v>7</v>
      </c>
      <c r="E11" s="9" t="s">
        <v>1</v>
      </c>
      <c r="F11" s="11"/>
      <c r="G11" s="9" t="s">
        <v>10</v>
      </c>
      <c r="H11" s="9" t="s">
        <v>11</v>
      </c>
      <c r="I11" s="14" t="s">
        <v>2</v>
      </c>
      <c r="J11" s="11"/>
    </row>
    <row r="12" spans="1:13">
      <c r="B12" s="2">
        <f>C4</f>
        <v>104</v>
      </c>
      <c r="C12" s="10">
        <v>1</v>
      </c>
      <c r="D12" s="10">
        <v>0</v>
      </c>
      <c r="E12" s="10">
        <v>0</v>
      </c>
      <c r="F12" s="11"/>
      <c r="G12" s="2">
        <f>SUMPRODUCT(C12:E12,$C$9:$E$9)</f>
        <v>4.6051701859880918</v>
      </c>
      <c r="H12" s="2">
        <f>EXP(G12)</f>
        <v>100.00000000000004</v>
      </c>
      <c r="I12" s="3">
        <f>-H12+LN(H12)*B12</f>
        <v>378.9376993427615</v>
      </c>
      <c r="J12" s="11"/>
    </row>
    <row r="13" spans="1:13">
      <c r="B13" s="2">
        <f>C5</f>
        <v>106</v>
      </c>
      <c r="C13" s="10">
        <v>1</v>
      </c>
      <c r="D13" s="10">
        <v>0</v>
      </c>
      <c r="E13" s="10">
        <v>1</v>
      </c>
      <c r="F13" s="11"/>
      <c r="G13" s="2">
        <f t="shared" ref="G13:G21" si="0">SUMPRODUCT(C13:E13,$C$9:$E$9)</f>
        <v>4.7004803657924166</v>
      </c>
      <c r="H13" s="2">
        <f t="shared" ref="H13:H21" si="1">EXP(G13)</f>
        <v>110.00000000000004</v>
      </c>
      <c r="I13" s="3">
        <f t="shared" ref="I13:I21" si="2">-H13+LN(H13)*B13</f>
        <v>388.25091877399609</v>
      </c>
      <c r="J13" s="11"/>
    </row>
    <row r="14" spans="1:13">
      <c r="B14" s="2">
        <f>C6</f>
        <v>101</v>
      </c>
      <c r="C14" s="10">
        <v>1</v>
      </c>
      <c r="D14" s="10">
        <v>0</v>
      </c>
      <c r="E14" s="10">
        <v>2</v>
      </c>
      <c r="F14" s="11"/>
      <c r="G14" s="2">
        <f t="shared" si="0"/>
        <v>4.7957905455967413</v>
      </c>
      <c r="H14" s="2">
        <f t="shared" si="1"/>
        <v>121.00000000000003</v>
      </c>
      <c r="I14" s="3">
        <f t="shared" si="2"/>
        <v>363.37484510527088</v>
      </c>
      <c r="J14" s="11"/>
    </row>
    <row r="15" spans="1:13">
      <c r="B15" s="2">
        <f>C7</f>
        <v>116</v>
      </c>
      <c r="C15" s="10">
        <v>1</v>
      </c>
      <c r="D15" s="10">
        <v>0</v>
      </c>
      <c r="E15" s="10">
        <v>3</v>
      </c>
      <c r="F15" s="11"/>
      <c r="G15" s="2">
        <f t="shared" si="0"/>
        <v>4.891100725401067</v>
      </c>
      <c r="H15" s="2">
        <f t="shared" si="1"/>
        <v>133.10000000000014</v>
      </c>
      <c r="I15" s="3">
        <f t="shared" si="2"/>
        <v>434.26768414652361</v>
      </c>
      <c r="J15" s="11"/>
    </row>
    <row r="16" spans="1:13">
      <c r="B16" s="2">
        <f>D4</f>
        <v>123</v>
      </c>
      <c r="C16" s="10">
        <v>1</v>
      </c>
      <c r="D16" s="10">
        <v>1</v>
      </c>
      <c r="E16" s="10">
        <v>1</v>
      </c>
      <c r="F16" s="11"/>
      <c r="G16" s="2">
        <f t="shared" si="0"/>
        <v>4.5951198501345907</v>
      </c>
      <c r="H16" s="2">
        <f t="shared" si="1"/>
        <v>99.000000000000071</v>
      </c>
      <c r="I16" s="3">
        <f t="shared" si="2"/>
        <v>466.19974156655456</v>
      </c>
      <c r="J16" s="11"/>
    </row>
    <row r="17" spans="2:16">
      <c r="B17" s="2">
        <f>D5</f>
        <v>136</v>
      </c>
      <c r="C17" s="10">
        <v>1</v>
      </c>
      <c r="D17" s="10">
        <v>1</v>
      </c>
      <c r="E17" s="10">
        <v>2</v>
      </c>
      <c r="F17" s="11"/>
      <c r="G17" s="2">
        <f t="shared" si="0"/>
        <v>4.6904300299389154</v>
      </c>
      <c r="H17" s="2">
        <f t="shared" si="1"/>
        <v>108.90000000000008</v>
      </c>
      <c r="I17" s="3">
        <f t="shared" si="2"/>
        <v>528.99848407169236</v>
      </c>
      <c r="J17" s="11"/>
    </row>
    <row r="18" spans="2:16">
      <c r="B18" s="2">
        <f>D6</f>
        <v>142</v>
      </c>
      <c r="C18" s="10">
        <v>1</v>
      </c>
      <c r="D18" s="10">
        <v>1</v>
      </c>
      <c r="E18" s="10">
        <v>3</v>
      </c>
      <c r="F18" s="11"/>
      <c r="G18" s="2">
        <f t="shared" si="0"/>
        <v>4.7857402097432411</v>
      </c>
      <c r="H18" s="2">
        <f t="shared" si="1"/>
        <v>119.79000000000018</v>
      </c>
      <c r="I18" s="3">
        <f t="shared" si="2"/>
        <v>559.78510978354007</v>
      </c>
      <c r="J18" s="11"/>
    </row>
    <row r="19" spans="2:16">
      <c r="B19" s="2">
        <f>E4</f>
        <v>81</v>
      </c>
      <c r="C19" s="10">
        <v>1</v>
      </c>
      <c r="D19" s="10">
        <v>2</v>
      </c>
      <c r="E19" s="10">
        <v>2</v>
      </c>
      <c r="F19" s="11"/>
      <c r="G19" s="2">
        <f t="shared" si="0"/>
        <v>4.5850695142810887</v>
      </c>
      <c r="H19" s="2">
        <f t="shared" si="1"/>
        <v>98.010000000000019</v>
      </c>
      <c r="I19" s="3">
        <f t="shared" si="2"/>
        <v>273.38063065676818</v>
      </c>
      <c r="J19" s="11"/>
    </row>
    <row r="20" spans="2:16">
      <c r="B20" s="2">
        <f>E5</f>
        <v>79</v>
      </c>
      <c r="C20" s="10">
        <v>1</v>
      </c>
      <c r="D20" s="10">
        <v>2</v>
      </c>
      <c r="E20" s="10">
        <v>3</v>
      </c>
      <c r="F20" s="11"/>
      <c r="G20" s="2">
        <f t="shared" si="0"/>
        <v>4.6803796940854143</v>
      </c>
      <c r="H20" s="2">
        <f t="shared" si="1"/>
        <v>107.81100000000011</v>
      </c>
      <c r="I20" s="3">
        <f t="shared" si="2"/>
        <v>261.93899583274765</v>
      </c>
      <c r="J20" s="11"/>
    </row>
    <row r="21" spans="2:16">
      <c r="B21" s="2">
        <f>F4</f>
        <v>61</v>
      </c>
      <c r="C21" s="10">
        <v>1</v>
      </c>
      <c r="D21" s="10">
        <v>3</v>
      </c>
      <c r="E21" s="10">
        <v>3</v>
      </c>
      <c r="F21" s="11"/>
      <c r="G21" s="2">
        <f t="shared" si="0"/>
        <v>4.5750191784275884</v>
      </c>
      <c r="H21" s="2">
        <f t="shared" si="1"/>
        <v>97.02990000000014</v>
      </c>
      <c r="I21" s="3">
        <f t="shared" si="2"/>
        <v>182.04626988408276</v>
      </c>
      <c r="J21" s="11"/>
    </row>
    <row r="23" spans="2:16">
      <c r="C23" s="11"/>
      <c r="D23" s="11"/>
      <c r="E23" s="11"/>
      <c r="F23" s="11"/>
      <c r="G23" s="11"/>
      <c r="I23" s="3">
        <f>SUM(I12:I21)</f>
        <v>3837.1803791639377</v>
      </c>
      <c r="J23" s="11"/>
      <c r="P23" s="6"/>
    </row>
    <row r="24" spans="2:16">
      <c r="K24" s="11"/>
      <c r="L24" s="11"/>
    </row>
    <row r="25" spans="2:16">
      <c r="K25" s="11"/>
      <c r="L25" s="11"/>
    </row>
    <row r="26" spans="2:16">
      <c r="K26" s="11"/>
      <c r="L26" s="11"/>
    </row>
    <row r="27" spans="2:16">
      <c r="K27" s="11"/>
      <c r="L27" s="11"/>
    </row>
    <row r="28" spans="2:16">
      <c r="K28" s="11"/>
      <c r="L28" s="11"/>
    </row>
    <row r="29" spans="2:16">
      <c r="K29" s="11"/>
      <c r="L29" s="11"/>
    </row>
    <row r="30" spans="2:16">
      <c r="K30" s="11"/>
      <c r="L30" s="11"/>
    </row>
    <row r="31" spans="2:16">
      <c r="K31" s="11"/>
      <c r="L31" s="11"/>
    </row>
    <row r="32" spans="2:16">
      <c r="K32" s="11"/>
      <c r="L32" s="11"/>
    </row>
    <row r="33" spans="8:16">
      <c r="K33" s="11"/>
      <c r="L33" s="11"/>
    </row>
    <row r="34" spans="8:16">
      <c r="K34" s="11"/>
      <c r="L34" s="11"/>
    </row>
    <row r="35" spans="8:16">
      <c r="H35" s="6"/>
    </row>
    <row r="36" spans="8:16">
      <c r="H36" s="6"/>
    </row>
    <row r="37" spans="8:16">
      <c r="P37" s="6"/>
    </row>
    <row r="38" spans="8:16">
      <c r="P38" s="6"/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P38"/>
  <sheetViews>
    <sheetView zoomScale="120" zoomScaleNormal="120" workbookViewId="0">
      <selection activeCell="C10" sqref="C10:E10"/>
    </sheetView>
  </sheetViews>
  <sheetFormatPr defaultRowHeight="15"/>
  <cols>
    <col min="1" max="1" width="8.42578125" customWidth="1"/>
    <col min="3" max="3" width="8.5703125" customWidth="1"/>
    <col min="4" max="5" width="9.5703125" bestFit="1" customWidth="1"/>
    <col min="6" max="6" width="10.5703125" bestFit="1" customWidth="1"/>
    <col min="8" max="8" width="9.5703125" bestFit="1" customWidth="1"/>
    <col min="9" max="9" width="9.28515625" bestFit="1" customWidth="1"/>
    <col min="10" max="10" width="10.85546875" bestFit="1" customWidth="1"/>
    <col min="11" max="12" width="10.85546875" customWidth="1"/>
    <col min="13" max="14" width="9.28515625" bestFit="1" customWidth="1"/>
    <col min="15" max="15" width="8.42578125" customWidth="1"/>
    <col min="16" max="17" width="9.28515625" bestFit="1" customWidth="1"/>
  </cols>
  <sheetData>
    <row r="1" spans="1:13" s="20" customFormat="1" ht="21">
      <c r="A1" s="20" t="s">
        <v>28</v>
      </c>
      <c r="B1" s="20" t="s">
        <v>26</v>
      </c>
    </row>
    <row r="2" spans="1:13">
      <c r="B2" s="1" t="s">
        <v>0</v>
      </c>
    </row>
    <row r="3" spans="1:13">
      <c r="B3" s="5"/>
      <c r="C3" s="5">
        <v>12</v>
      </c>
      <c r="D3" s="5">
        <f>C3+12</f>
        <v>24</v>
      </c>
      <c r="E3" s="5">
        <f>D3+12</f>
        <v>36</v>
      </c>
      <c r="F3" s="5">
        <f>E3+12</f>
        <v>48</v>
      </c>
    </row>
    <row r="4" spans="1:13">
      <c r="B4" s="13">
        <v>1990</v>
      </c>
      <c r="C4" s="2">
        <v>104</v>
      </c>
      <c r="D4" s="2">
        <v>123</v>
      </c>
      <c r="E4" s="2">
        <v>81</v>
      </c>
      <c r="F4" s="2">
        <v>61</v>
      </c>
    </row>
    <row r="5" spans="1:13">
      <c r="B5" s="13">
        <f>B4+1</f>
        <v>1991</v>
      </c>
      <c r="C5" s="2">
        <v>106</v>
      </c>
      <c r="D5" s="2">
        <v>136</v>
      </c>
      <c r="E5" s="2">
        <v>79</v>
      </c>
    </row>
    <row r="6" spans="1:13">
      <c r="B6" s="13">
        <f>B5+1</f>
        <v>1992</v>
      </c>
      <c r="C6" s="2">
        <v>101</v>
      </c>
      <c r="D6" s="2">
        <v>142</v>
      </c>
    </row>
    <row r="7" spans="1:13">
      <c r="B7" s="13">
        <f>B6+1</f>
        <v>1993</v>
      </c>
      <c r="C7" s="2">
        <v>116</v>
      </c>
    </row>
    <row r="8" spans="1:13">
      <c r="C8" s="11"/>
      <c r="D8" s="11"/>
      <c r="E8" s="11"/>
      <c r="F8" s="11"/>
      <c r="G8" s="11"/>
      <c r="L8" s="8"/>
      <c r="M8" s="4"/>
    </row>
    <row r="9" spans="1:13">
      <c r="B9" s="12" t="s">
        <v>8</v>
      </c>
      <c r="C9" s="11">
        <f>LN(C10)</f>
        <v>4.6051701859880918</v>
      </c>
      <c r="D9" s="11">
        <f>LN(D10)</f>
        <v>-0.10536051565782628</v>
      </c>
      <c r="E9" s="11">
        <f>LN(E10)</f>
        <v>9.5310179804324935E-2</v>
      </c>
      <c r="F9" s="11"/>
      <c r="G9" s="11"/>
      <c r="L9" s="8"/>
      <c r="M9" s="4"/>
    </row>
    <row r="10" spans="1:13">
      <c r="B10" s="12" t="s">
        <v>5</v>
      </c>
      <c r="C10" s="11">
        <v>100</v>
      </c>
      <c r="D10" s="11">
        <v>0.9</v>
      </c>
      <c r="E10" s="11">
        <v>1.1000000000000001</v>
      </c>
      <c r="F10" s="11"/>
      <c r="G10" s="18" t="s">
        <v>9</v>
      </c>
      <c r="H10" s="13"/>
    </row>
    <row r="11" spans="1:13">
      <c r="B11" s="15" t="s">
        <v>12</v>
      </c>
      <c r="C11" s="9" t="s">
        <v>6</v>
      </c>
      <c r="D11" s="9" t="s">
        <v>7</v>
      </c>
      <c r="E11" s="9" t="s">
        <v>1</v>
      </c>
      <c r="F11" s="11"/>
      <c r="G11" s="9" t="s">
        <v>10</v>
      </c>
      <c r="H11" s="9" t="s">
        <v>11</v>
      </c>
      <c r="I11" s="14" t="s">
        <v>2</v>
      </c>
      <c r="J11" s="11"/>
    </row>
    <row r="12" spans="1:13">
      <c r="B12" s="2">
        <f>C4</f>
        <v>104</v>
      </c>
      <c r="C12" s="10">
        <v>1</v>
      </c>
      <c r="D12" s="10">
        <v>0</v>
      </c>
      <c r="E12" s="10">
        <v>0</v>
      </c>
      <c r="F12" s="11"/>
      <c r="G12" s="2">
        <f>SUMPRODUCT(C12:E12,$C$9:$E$9)</f>
        <v>4.6051701859880918</v>
      </c>
      <c r="H12" s="2">
        <f>EXP(G12)</f>
        <v>100.00000000000004</v>
      </c>
      <c r="I12" s="3">
        <f>-H12+LN(H12)*B12</f>
        <v>378.9376993427615</v>
      </c>
      <c r="J12" s="11"/>
    </row>
    <row r="13" spans="1:13">
      <c r="B13" s="2">
        <f>C5</f>
        <v>106</v>
      </c>
      <c r="C13" s="10">
        <v>1</v>
      </c>
      <c r="D13" s="10">
        <v>0</v>
      </c>
      <c r="E13" s="10">
        <v>1</v>
      </c>
      <c r="F13" s="11"/>
      <c r="G13" s="2">
        <f t="shared" ref="G13:G21" si="0">SUMPRODUCT(C13:E13,$C$9:$E$9)</f>
        <v>4.7004803657924166</v>
      </c>
      <c r="H13" s="2">
        <f t="shared" ref="H13:H21" si="1">EXP(G13)</f>
        <v>110.00000000000004</v>
      </c>
      <c r="I13" s="3">
        <f t="shared" ref="I13:I21" si="2">-H13+LN(H13)*B13</f>
        <v>388.25091877399609</v>
      </c>
      <c r="J13" s="11"/>
    </row>
    <row r="14" spans="1:13">
      <c r="B14" s="2">
        <f>C6</f>
        <v>101</v>
      </c>
      <c r="C14" s="10">
        <v>1</v>
      </c>
      <c r="D14" s="10">
        <v>0</v>
      </c>
      <c r="E14" s="10">
        <v>2</v>
      </c>
      <c r="F14" s="11"/>
      <c r="G14" s="2">
        <f t="shared" si="0"/>
        <v>4.7957905455967413</v>
      </c>
      <c r="H14" s="2">
        <f t="shared" si="1"/>
        <v>121.00000000000003</v>
      </c>
      <c r="I14" s="3">
        <f t="shared" si="2"/>
        <v>363.37484510527088</v>
      </c>
      <c r="J14" s="11"/>
    </row>
    <row r="15" spans="1:13">
      <c r="B15" s="2">
        <f>C7</f>
        <v>116</v>
      </c>
      <c r="C15" s="10">
        <v>1</v>
      </c>
      <c r="D15" s="10">
        <v>0</v>
      </c>
      <c r="E15" s="10">
        <v>3</v>
      </c>
      <c r="F15" s="11"/>
      <c r="G15" s="2">
        <f t="shared" si="0"/>
        <v>4.891100725401067</v>
      </c>
      <c r="H15" s="2">
        <f t="shared" si="1"/>
        <v>133.10000000000014</v>
      </c>
      <c r="I15" s="3">
        <f t="shared" si="2"/>
        <v>434.26768414652361</v>
      </c>
      <c r="J15" s="11"/>
    </row>
    <row r="16" spans="1:13">
      <c r="B16" s="2">
        <f>D4</f>
        <v>123</v>
      </c>
      <c r="C16" s="10">
        <v>1</v>
      </c>
      <c r="D16" s="10">
        <v>1</v>
      </c>
      <c r="E16" s="10">
        <v>1</v>
      </c>
      <c r="F16" s="11"/>
      <c r="G16" s="2">
        <f t="shared" si="0"/>
        <v>4.5951198501345907</v>
      </c>
      <c r="H16" s="2">
        <f t="shared" si="1"/>
        <v>99.000000000000071</v>
      </c>
      <c r="I16" s="3">
        <f t="shared" si="2"/>
        <v>466.19974156655456</v>
      </c>
      <c r="J16" s="11"/>
    </row>
    <row r="17" spans="2:16">
      <c r="B17" s="2">
        <f>D5</f>
        <v>136</v>
      </c>
      <c r="C17" s="10">
        <v>1</v>
      </c>
      <c r="D17" s="10">
        <v>1</v>
      </c>
      <c r="E17" s="10">
        <v>2</v>
      </c>
      <c r="F17" s="11"/>
      <c r="G17" s="2">
        <f t="shared" si="0"/>
        <v>4.6904300299389154</v>
      </c>
      <c r="H17" s="2">
        <f t="shared" si="1"/>
        <v>108.90000000000008</v>
      </c>
      <c r="I17" s="3">
        <f t="shared" si="2"/>
        <v>528.99848407169236</v>
      </c>
      <c r="J17" s="11"/>
    </row>
    <row r="18" spans="2:16">
      <c r="B18" s="2">
        <f>D6</f>
        <v>142</v>
      </c>
      <c r="C18" s="10">
        <v>1</v>
      </c>
      <c r="D18" s="10">
        <v>1</v>
      </c>
      <c r="E18" s="10">
        <v>3</v>
      </c>
      <c r="F18" s="11"/>
      <c r="G18" s="2">
        <f t="shared" si="0"/>
        <v>4.7857402097432411</v>
      </c>
      <c r="H18" s="2">
        <f t="shared" si="1"/>
        <v>119.79000000000018</v>
      </c>
      <c r="I18" s="3">
        <f t="shared" si="2"/>
        <v>559.78510978354007</v>
      </c>
      <c r="J18" s="11"/>
    </row>
    <row r="19" spans="2:16">
      <c r="B19" s="2">
        <f>E4</f>
        <v>81</v>
      </c>
      <c r="C19" s="10">
        <v>1</v>
      </c>
      <c r="D19" s="10">
        <v>2</v>
      </c>
      <c r="E19" s="10">
        <v>2</v>
      </c>
      <c r="F19" s="11"/>
      <c r="G19" s="2">
        <f t="shared" si="0"/>
        <v>4.5850695142810887</v>
      </c>
      <c r="H19" s="2">
        <f t="shared" si="1"/>
        <v>98.010000000000019</v>
      </c>
      <c r="I19" s="3">
        <f t="shared" si="2"/>
        <v>273.38063065676818</v>
      </c>
      <c r="J19" s="11"/>
    </row>
    <row r="20" spans="2:16">
      <c r="B20" s="2">
        <f>E5</f>
        <v>79</v>
      </c>
      <c r="C20" s="10">
        <v>1</v>
      </c>
      <c r="D20" s="10">
        <v>2</v>
      </c>
      <c r="E20" s="10">
        <v>3</v>
      </c>
      <c r="F20" s="11"/>
      <c r="G20" s="2">
        <f t="shared" si="0"/>
        <v>4.6803796940854143</v>
      </c>
      <c r="H20" s="2">
        <f t="shared" si="1"/>
        <v>107.81100000000011</v>
      </c>
      <c r="I20" s="3">
        <f t="shared" si="2"/>
        <v>261.93899583274765</v>
      </c>
      <c r="J20" s="11"/>
    </row>
    <row r="21" spans="2:16">
      <c r="B21" s="2">
        <f>F4</f>
        <v>61</v>
      </c>
      <c r="C21" s="10">
        <v>1</v>
      </c>
      <c r="D21" s="10">
        <v>3</v>
      </c>
      <c r="E21" s="10">
        <v>3</v>
      </c>
      <c r="F21" s="11"/>
      <c r="G21" s="2">
        <f t="shared" si="0"/>
        <v>4.5750191784275884</v>
      </c>
      <c r="H21" s="2">
        <f t="shared" si="1"/>
        <v>97.02990000000014</v>
      </c>
      <c r="I21" s="3">
        <f t="shared" si="2"/>
        <v>182.04626988408276</v>
      </c>
      <c r="J21" s="11"/>
    </row>
    <row r="23" spans="2:16">
      <c r="C23" s="11"/>
      <c r="D23" s="11"/>
      <c r="E23" s="11"/>
      <c r="F23" s="11"/>
      <c r="G23" s="11"/>
      <c r="J23" s="11"/>
      <c r="P23" s="6"/>
    </row>
    <row r="24" spans="2:16">
      <c r="K24" s="11"/>
      <c r="L24" s="11"/>
    </row>
    <row r="25" spans="2:16">
      <c r="K25" s="11"/>
      <c r="L25" s="11"/>
    </row>
    <row r="26" spans="2:16">
      <c r="K26" s="11"/>
      <c r="L26" s="11"/>
    </row>
    <row r="27" spans="2:16">
      <c r="K27" s="11"/>
      <c r="L27" s="11"/>
    </row>
    <row r="28" spans="2:16">
      <c r="K28" s="11"/>
      <c r="L28" s="11"/>
    </row>
    <row r="29" spans="2:16">
      <c r="K29" s="11"/>
      <c r="L29" s="11"/>
    </row>
    <row r="30" spans="2:16">
      <c r="K30" s="11"/>
      <c r="L30" s="11"/>
    </row>
    <row r="31" spans="2:16">
      <c r="K31" s="11"/>
      <c r="L31" s="11"/>
    </row>
    <row r="32" spans="2:16">
      <c r="K32" s="11"/>
      <c r="L32" s="11"/>
    </row>
    <row r="33" spans="8:16">
      <c r="K33" s="11"/>
      <c r="L33" s="11"/>
    </row>
    <row r="34" spans="8:16">
      <c r="K34" s="11"/>
      <c r="L34" s="11"/>
    </row>
    <row r="35" spans="8:16">
      <c r="H35" s="6"/>
    </row>
    <row r="36" spans="8:16">
      <c r="H36" s="6">
        <f>SUM(I12:I21)</f>
        <v>3837.1803791639377</v>
      </c>
    </row>
    <row r="37" spans="8:16">
      <c r="P37" s="6"/>
    </row>
    <row r="38" spans="8:16">
      <c r="P38" s="6"/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P38"/>
  <sheetViews>
    <sheetView zoomScale="120" zoomScaleNormal="120" workbookViewId="0"/>
  </sheetViews>
  <sheetFormatPr defaultRowHeight="15"/>
  <cols>
    <col min="1" max="1" width="8.42578125" customWidth="1"/>
    <col min="3" max="3" width="8.5703125" customWidth="1"/>
    <col min="4" max="5" width="9.5703125" bestFit="1" customWidth="1"/>
    <col min="6" max="6" width="10.5703125" bestFit="1" customWidth="1"/>
    <col min="8" max="8" width="9.5703125" bestFit="1" customWidth="1"/>
    <col min="9" max="9" width="9.28515625" bestFit="1" customWidth="1"/>
    <col min="10" max="10" width="10.85546875" bestFit="1" customWidth="1"/>
    <col min="11" max="12" width="10.85546875" customWidth="1"/>
    <col min="13" max="14" width="9.28515625" bestFit="1" customWidth="1"/>
    <col min="15" max="15" width="8.42578125" customWidth="1"/>
    <col min="16" max="17" width="9.28515625" bestFit="1" customWidth="1"/>
  </cols>
  <sheetData>
    <row r="1" spans="1:13" s="20" customFormat="1" ht="21">
      <c r="A1" s="20" t="s">
        <v>28</v>
      </c>
      <c r="B1" s="20" t="s">
        <v>26</v>
      </c>
    </row>
    <row r="2" spans="1:13">
      <c r="B2" s="1" t="s">
        <v>0</v>
      </c>
    </row>
    <row r="3" spans="1:13">
      <c r="B3" s="5"/>
      <c r="C3" s="5">
        <v>12</v>
      </c>
      <c r="D3" s="5">
        <f>C3+12</f>
        <v>24</v>
      </c>
      <c r="E3" s="5">
        <f>D3+12</f>
        <v>36</v>
      </c>
      <c r="F3" s="5">
        <f>E3+12</f>
        <v>48</v>
      </c>
    </row>
    <row r="4" spans="1:13">
      <c r="B4" s="13">
        <v>1990</v>
      </c>
      <c r="C4" s="2">
        <v>104</v>
      </c>
      <c r="D4" s="2">
        <v>123</v>
      </c>
      <c r="E4" s="2">
        <v>81</v>
      </c>
      <c r="F4" s="2">
        <v>61</v>
      </c>
      <c r="H4" s="2"/>
      <c r="I4" s="2"/>
      <c r="J4" s="2"/>
      <c r="K4" s="2"/>
    </row>
    <row r="5" spans="1:13">
      <c r="B5" s="13">
        <f>B4+1</f>
        <v>1991</v>
      </c>
      <c r="C5" s="2">
        <v>106</v>
      </c>
      <c r="D5" s="2">
        <v>136</v>
      </c>
      <c r="E5" s="2">
        <v>79</v>
      </c>
      <c r="H5" s="2"/>
      <c r="I5" s="2"/>
      <c r="J5" s="2"/>
      <c r="K5" s="2"/>
    </row>
    <row r="6" spans="1:13">
      <c r="B6" s="13">
        <f>B5+1</f>
        <v>1992</v>
      </c>
      <c r="C6" s="2">
        <v>101</v>
      </c>
      <c r="D6" s="2">
        <v>142</v>
      </c>
      <c r="H6" s="2"/>
      <c r="I6" s="2"/>
      <c r="J6" s="2"/>
      <c r="K6" s="2"/>
    </row>
    <row r="7" spans="1:13">
      <c r="B7" s="13">
        <f>B6+1</f>
        <v>1993</v>
      </c>
      <c r="C7" s="2">
        <v>116</v>
      </c>
      <c r="H7" s="2"/>
      <c r="I7" s="2"/>
      <c r="J7" s="2"/>
      <c r="K7" s="2"/>
    </row>
    <row r="8" spans="1:13">
      <c r="C8" s="11"/>
      <c r="D8" s="11"/>
      <c r="E8" s="11"/>
      <c r="F8" s="11"/>
      <c r="G8" s="11"/>
      <c r="L8" s="8"/>
      <c r="M8" s="4"/>
    </row>
    <row r="9" spans="1:13">
      <c r="B9" s="12" t="s">
        <v>8</v>
      </c>
      <c r="C9" s="11">
        <f>LN(C10)</f>
        <v>4.6051701859880918</v>
      </c>
      <c r="D9" s="11">
        <f>LN(D10)</f>
        <v>-0.10536051565782628</v>
      </c>
      <c r="E9" s="11">
        <f>LN(E10)</f>
        <v>9.5310179804324935E-2</v>
      </c>
      <c r="F9" s="11"/>
      <c r="G9" s="11"/>
      <c r="L9" s="8"/>
      <c r="M9" s="4"/>
    </row>
    <row r="10" spans="1:13">
      <c r="B10" s="12" t="s">
        <v>5</v>
      </c>
      <c r="C10" s="11">
        <v>100</v>
      </c>
      <c r="D10" s="11">
        <v>0.9</v>
      </c>
      <c r="E10" s="11">
        <v>1.1000000000000001</v>
      </c>
      <c r="F10" s="11"/>
      <c r="G10" s="18" t="s">
        <v>9</v>
      </c>
      <c r="H10" s="13"/>
    </row>
    <row r="11" spans="1:13">
      <c r="B11" s="15" t="s">
        <v>12</v>
      </c>
      <c r="C11" s="9" t="s">
        <v>6</v>
      </c>
      <c r="D11" s="9" t="s">
        <v>7</v>
      </c>
      <c r="E11" s="9" t="s">
        <v>1</v>
      </c>
      <c r="F11" s="11"/>
      <c r="G11" s="9" t="s">
        <v>10</v>
      </c>
      <c r="H11" s="9" t="s">
        <v>11</v>
      </c>
      <c r="I11" s="14" t="s">
        <v>2</v>
      </c>
      <c r="J11" s="11"/>
    </row>
    <row r="12" spans="1:13">
      <c r="B12" s="2">
        <f>C4</f>
        <v>104</v>
      </c>
      <c r="C12" s="10">
        <v>1</v>
      </c>
      <c r="D12" s="10">
        <v>0</v>
      </c>
      <c r="E12" s="10">
        <v>0</v>
      </c>
      <c r="F12" s="11"/>
      <c r="G12" s="2"/>
      <c r="H12" s="2"/>
      <c r="I12" s="3"/>
      <c r="J12" s="11"/>
    </row>
    <row r="13" spans="1:13">
      <c r="B13" s="2">
        <f>C5</f>
        <v>106</v>
      </c>
      <c r="C13" s="10">
        <v>1</v>
      </c>
      <c r="D13" s="10">
        <v>0</v>
      </c>
      <c r="E13" s="10">
        <v>1</v>
      </c>
      <c r="F13" s="11"/>
      <c r="G13" s="2"/>
      <c r="H13" s="2"/>
      <c r="I13" s="3"/>
      <c r="J13" s="11"/>
    </row>
    <row r="14" spans="1:13">
      <c r="B14" s="2">
        <f>C6</f>
        <v>101</v>
      </c>
      <c r="C14" s="10">
        <v>1</v>
      </c>
      <c r="D14" s="10">
        <v>0</v>
      </c>
      <c r="E14" s="10">
        <v>2</v>
      </c>
      <c r="F14" s="11"/>
      <c r="G14" s="2"/>
      <c r="H14" s="2"/>
      <c r="I14" s="3"/>
      <c r="J14" s="11"/>
    </row>
    <row r="15" spans="1:13">
      <c r="B15" s="2">
        <f>C7</f>
        <v>116</v>
      </c>
      <c r="C15" s="10">
        <v>1</v>
      </c>
      <c r="D15" s="10">
        <v>0</v>
      </c>
      <c r="E15" s="10">
        <v>3</v>
      </c>
      <c r="F15" s="11"/>
      <c r="G15" s="2"/>
      <c r="H15" s="2"/>
      <c r="I15" s="3"/>
      <c r="J15" s="11"/>
    </row>
    <row r="16" spans="1:13">
      <c r="B16" s="2">
        <f>D4</f>
        <v>123</v>
      </c>
      <c r="C16" s="10">
        <v>1</v>
      </c>
      <c r="D16" s="10">
        <v>1</v>
      </c>
      <c r="E16" s="10">
        <v>1</v>
      </c>
      <c r="F16" s="11"/>
      <c r="G16" s="2">
        <f>SUMPRODUCT(C16:E16,$C$9:$E$9)</f>
        <v>4.5951198501345907</v>
      </c>
      <c r="H16" s="2">
        <f t="shared" ref="H16" si="0">EXP(G16)</f>
        <v>99.000000000000071</v>
      </c>
      <c r="I16" s="3">
        <f>-H16+LN(H16)*B16</f>
        <v>466.19974156655456</v>
      </c>
      <c r="J16" s="11"/>
    </row>
    <row r="17" spans="2:16">
      <c r="B17" s="2">
        <f>D5</f>
        <v>136</v>
      </c>
      <c r="C17" s="10">
        <v>1</v>
      </c>
      <c r="D17" s="10">
        <v>1</v>
      </c>
      <c r="E17" s="10">
        <v>2</v>
      </c>
      <c r="F17" s="11"/>
      <c r="G17" s="2"/>
      <c r="H17" s="2"/>
      <c r="I17" s="3"/>
      <c r="J17" s="11"/>
    </row>
    <row r="18" spans="2:16">
      <c r="B18" s="2">
        <f>D6</f>
        <v>142</v>
      </c>
      <c r="C18" s="10">
        <v>1</v>
      </c>
      <c r="D18" s="10">
        <v>1</v>
      </c>
      <c r="E18" s="10">
        <v>3</v>
      </c>
      <c r="F18" s="11"/>
      <c r="G18" s="2"/>
      <c r="H18" s="2"/>
      <c r="I18" s="3"/>
      <c r="J18" s="11"/>
    </row>
    <row r="19" spans="2:16">
      <c r="B19" s="2">
        <f>E4</f>
        <v>81</v>
      </c>
      <c r="C19" s="10">
        <v>1</v>
      </c>
      <c r="D19" s="10">
        <v>2</v>
      </c>
      <c r="E19" s="10">
        <v>2</v>
      </c>
      <c r="F19" s="11"/>
      <c r="G19" s="2"/>
      <c r="H19" s="2"/>
      <c r="I19" s="3"/>
      <c r="J19" s="11"/>
    </row>
    <row r="20" spans="2:16">
      <c r="B20" s="2">
        <f>E5</f>
        <v>79</v>
      </c>
      <c r="C20" s="10">
        <v>1</v>
      </c>
      <c r="D20" s="10">
        <v>2</v>
      </c>
      <c r="E20" s="10">
        <v>3</v>
      </c>
      <c r="F20" s="11"/>
      <c r="G20" s="2"/>
      <c r="H20" s="2"/>
      <c r="I20" s="3"/>
      <c r="J20" s="11"/>
    </row>
    <row r="21" spans="2:16">
      <c r="B21" s="2">
        <f>F4</f>
        <v>61</v>
      </c>
      <c r="C21" s="10">
        <v>1</v>
      </c>
      <c r="D21" s="10">
        <v>3</v>
      </c>
      <c r="E21" s="10">
        <v>3</v>
      </c>
      <c r="F21" s="11"/>
      <c r="G21" s="2"/>
      <c r="H21" s="2"/>
      <c r="I21" s="3"/>
      <c r="J21" s="11"/>
    </row>
    <row r="23" spans="2:16">
      <c r="C23" s="11"/>
      <c r="D23" s="11"/>
      <c r="E23" s="11"/>
      <c r="F23" s="11"/>
      <c r="G23" s="11"/>
      <c r="I23" s="11"/>
      <c r="J23" s="11"/>
      <c r="P23" s="6"/>
    </row>
    <row r="24" spans="2:16">
      <c r="K24" s="11"/>
      <c r="L24" s="11"/>
    </row>
    <row r="25" spans="2:16">
      <c r="K25" s="11"/>
      <c r="L25" s="11"/>
    </row>
    <row r="26" spans="2:16">
      <c r="K26" s="11"/>
      <c r="L26" s="11"/>
    </row>
    <row r="27" spans="2:16">
      <c r="K27" s="11"/>
      <c r="L27" s="11"/>
    </row>
    <row r="28" spans="2:16">
      <c r="K28" s="11"/>
      <c r="L28" s="11"/>
    </row>
    <row r="29" spans="2:16">
      <c r="K29" s="11"/>
      <c r="L29" s="11"/>
    </row>
    <row r="30" spans="2:16">
      <c r="K30" s="11"/>
      <c r="L30" s="11"/>
    </row>
    <row r="31" spans="2:16">
      <c r="K31" s="11"/>
      <c r="L31" s="11"/>
    </row>
    <row r="32" spans="2:16">
      <c r="K32" s="11"/>
      <c r="L32" s="11"/>
    </row>
    <row r="33" spans="8:16">
      <c r="K33" s="11"/>
      <c r="L33" s="11"/>
    </row>
    <row r="34" spans="8:16">
      <c r="K34" s="11"/>
      <c r="L34" s="11"/>
    </row>
    <row r="35" spans="8:16">
      <c r="H35" s="6"/>
    </row>
    <row r="36" spans="8:16">
      <c r="H36" s="6">
        <f>SUM(I12:I21)</f>
        <v>466.19974156655456</v>
      </c>
    </row>
    <row r="37" spans="8:16">
      <c r="P37" s="6"/>
    </row>
    <row r="38" spans="8:16">
      <c r="P38" s="6"/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P38"/>
  <sheetViews>
    <sheetView zoomScale="120" zoomScaleNormal="120" workbookViewId="0">
      <selection activeCell="J19" sqref="J19"/>
    </sheetView>
  </sheetViews>
  <sheetFormatPr defaultRowHeight="15"/>
  <cols>
    <col min="1" max="1" width="8.42578125" customWidth="1"/>
    <col min="3" max="3" width="8.5703125" customWidth="1"/>
    <col min="4" max="5" width="9.5703125" bestFit="1" customWidth="1"/>
    <col min="6" max="6" width="10.5703125" bestFit="1" customWidth="1"/>
    <col min="8" max="8" width="9.5703125" bestFit="1" customWidth="1"/>
    <col min="9" max="9" width="9.28515625" bestFit="1" customWidth="1"/>
    <col min="10" max="10" width="10.85546875" bestFit="1" customWidth="1"/>
    <col min="11" max="12" width="10.85546875" customWidth="1"/>
    <col min="13" max="14" width="9.28515625" bestFit="1" customWidth="1"/>
    <col min="15" max="15" width="8.42578125" customWidth="1"/>
    <col min="16" max="17" width="9.28515625" bestFit="1" customWidth="1"/>
  </cols>
  <sheetData>
    <row r="1" spans="1:13" s="20" customFormat="1" ht="21">
      <c r="A1" s="20" t="s">
        <v>25</v>
      </c>
      <c r="B1" s="20" t="s">
        <v>24</v>
      </c>
      <c r="H1" s="21"/>
    </row>
    <row r="2" spans="1:13">
      <c r="B2" s="1" t="s">
        <v>0</v>
      </c>
      <c r="H2" s="1"/>
      <c r="I2" s="1"/>
      <c r="J2" s="1"/>
      <c r="K2" s="1"/>
      <c r="L2" s="1"/>
    </row>
    <row r="3" spans="1:13">
      <c r="B3" s="5"/>
      <c r="C3" s="5">
        <v>12</v>
      </c>
      <c r="D3" s="5">
        <f>C3+12</f>
        <v>24</v>
      </c>
      <c r="E3" s="5">
        <f>D3+12</f>
        <v>36</v>
      </c>
      <c r="F3" s="5">
        <f>E3+12</f>
        <v>48</v>
      </c>
      <c r="H3" s="1"/>
      <c r="I3" s="1"/>
      <c r="J3" s="1"/>
      <c r="K3" s="1"/>
      <c r="L3" s="1"/>
    </row>
    <row r="4" spans="1:13">
      <c r="B4" s="13">
        <v>1990</v>
      </c>
      <c r="C4" s="2">
        <v>104</v>
      </c>
      <c r="D4" s="2">
        <v>123</v>
      </c>
      <c r="E4" s="2">
        <v>81</v>
      </c>
      <c r="F4" s="2">
        <v>61</v>
      </c>
      <c r="H4" s="30"/>
      <c r="I4" s="30"/>
      <c r="J4" s="30"/>
      <c r="K4" s="30"/>
      <c r="L4" s="1"/>
    </row>
    <row r="5" spans="1:13">
      <c r="B5" s="13">
        <f>B4+1</f>
        <v>1991</v>
      </c>
      <c r="C5" s="2">
        <v>106</v>
      </c>
      <c r="D5" s="2">
        <v>136</v>
      </c>
      <c r="E5" s="2">
        <v>79</v>
      </c>
      <c r="H5" s="30"/>
      <c r="I5" s="30"/>
      <c r="J5" s="30"/>
      <c r="K5" s="1"/>
      <c r="L5" s="1"/>
    </row>
    <row r="6" spans="1:13">
      <c r="B6" s="13">
        <f>B5+1</f>
        <v>1992</v>
      </c>
      <c r="C6" s="2">
        <v>101</v>
      </c>
      <c r="D6" s="2">
        <v>142</v>
      </c>
      <c r="H6" s="30"/>
      <c r="I6" s="30"/>
      <c r="J6" s="1"/>
      <c r="K6" s="1"/>
      <c r="L6" s="1"/>
    </row>
    <row r="7" spans="1:13">
      <c r="B7" s="13">
        <f>B6+1</f>
        <v>1993</v>
      </c>
      <c r="C7" s="2">
        <v>116</v>
      </c>
      <c r="H7" s="30"/>
      <c r="I7" s="1"/>
      <c r="J7" s="1"/>
      <c r="K7" s="1"/>
      <c r="L7" s="1"/>
    </row>
    <row r="8" spans="1:13">
      <c r="C8" s="11"/>
      <c r="D8" s="11"/>
      <c r="E8" s="11"/>
      <c r="F8" s="11"/>
      <c r="G8" s="11"/>
      <c r="L8" s="8"/>
      <c r="M8" s="4"/>
    </row>
    <row r="9" spans="1:13">
      <c r="B9" s="12" t="s">
        <v>8</v>
      </c>
      <c r="C9" s="11">
        <f>LN(C10)</f>
        <v>4.6051701859880918</v>
      </c>
      <c r="D9" s="11">
        <f>LN(D10)</f>
        <v>-0.10536051565782628</v>
      </c>
      <c r="E9" s="11">
        <f>LN(E10)</f>
        <v>9.5310179804324935E-2</v>
      </c>
      <c r="F9" s="11"/>
      <c r="G9" s="11"/>
      <c r="L9" s="8"/>
      <c r="M9" s="4"/>
    </row>
    <row r="10" spans="1:13">
      <c r="B10" s="12" t="s">
        <v>5</v>
      </c>
      <c r="C10" s="11">
        <v>100</v>
      </c>
      <c r="D10" s="11">
        <v>0.9</v>
      </c>
      <c r="E10" s="11">
        <v>1.1000000000000001</v>
      </c>
      <c r="F10" s="11"/>
      <c r="G10" s="18" t="s">
        <v>9</v>
      </c>
      <c r="H10" s="13"/>
    </row>
    <row r="11" spans="1:13">
      <c r="B11" s="15" t="s">
        <v>12</v>
      </c>
      <c r="C11" s="9" t="s">
        <v>6</v>
      </c>
      <c r="D11" s="9" t="s">
        <v>7</v>
      </c>
      <c r="E11" s="9" t="s">
        <v>1</v>
      </c>
      <c r="F11" s="11"/>
      <c r="G11" s="9" t="s">
        <v>10</v>
      </c>
      <c r="H11" s="9" t="s">
        <v>11</v>
      </c>
      <c r="I11" s="14" t="s">
        <v>2</v>
      </c>
      <c r="J11" s="11"/>
    </row>
    <row r="12" spans="1:13">
      <c r="B12" s="2">
        <f>C4</f>
        <v>104</v>
      </c>
      <c r="C12" s="10"/>
      <c r="D12" s="10"/>
      <c r="E12" s="10"/>
      <c r="F12" s="11"/>
      <c r="G12" s="2"/>
      <c r="H12" s="2"/>
      <c r="I12" s="11"/>
      <c r="J12" s="11"/>
    </row>
    <row r="13" spans="1:13">
      <c r="B13" s="2">
        <f>C5</f>
        <v>106</v>
      </c>
      <c r="C13" s="10"/>
      <c r="D13" s="10"/>
      <c r="E13" s="10"/>
      <c r="F13" s="11"/>
      <c r="G13" s="2"/>
      <c r="H13" s="2"/>
      <c r="I13" s="11"/>
      <c r="J13" s="11"/>
    </row>
    <row r="14" spans="1:13">
      <c r="B14" s="2">
        <f>C6</f>
        <v>101</v>
      </c>
      <c r="C14" s="10"/>
      <c r="D14" s="10"/>
      <c r="E14" s="10"/>
      <c r="F14" s="11"/>
      <c r="G14" s="2"/>
      <c r="H14" s="2"/>
      <c r="I14" s="11"/>
      <c r="J14" s="11"/>
    </row>
    <row r="15" spans="1:13">
      <c r="B15" s="2">
        <f>C7</f>
        <v>116</v>
      </c>
      <c r="C15" s="10"/>
      <c r="D15" s="10"/>
      <c r="E15" s="10"/>
      <c r="F15" s="11"/>
      <c r="G15" s="2"/>
      <c r="H15" s="2"/>
      <c r="I15" s="11"/>
      <c r="J15" s="11"/>
    </row>
    <row r="16" spans="1:13">
      <c r="B16" s="2">
        <f>D4</f>
        <v>123</v>
      </c>
      <c r="C16" s="10">
        <v>1</v>
      </c>
      <c r="D16" s="10">
        <v>1</v>
      </c>
      <c r="E16" s="10">
        <v>1</v>
      </c>
      <c r="F16" s="11"/>
      <c r="G16" s="2">
        <f>SUMPRODUCT(C16:E16,$C$9:$E$9)</f>
        <v>4.5951198501345907</v>
      </c>
      <c r="H16" s="2">
        <f t="shared" ref="H16" si="0">EXP(G16)</f>
        <v>99.000000000000071</v>
      </c>
      <c r="I16" s="3">
        <f>-H16+LN(H16)*B16</f>
        <v>466.19974156655456</v>
      </c>
      <c r="J16" s="27"/>
    </row>
    <row r="17" spans="2:16">
      <c r="B17" s="2">
        <f>D5</f>
        <v>136</v>
      </c>
      <c r="C17" s="10"/>
      <c r="D17" s="10"/>
      <c r="E17" s="10"/>
      <c r="F17" s="11"/>
      <c r="G17" s="2"/>
      <c r="H17" s="2"/>
      <c r="I17" s="11"/>
      <c r="J17" s="11"/>
    </row>
    <row r="18" spans="2:16">
      <c r="B18" s="2">
        <f>D6</f>
        <v>142</v>
      </c>
      <c r="C18" s="10"/>
      <c r="D18" s="10"/>
      <c r="E18" s="10"/>
      <c r="F18" s="11"/>
      <c r="G18" s="2"/>
      <c r="H18" s="2"/>
      <c r="I18" s="11"/>
      <c r="J18" s="11"/>
    </row>
    <row r="19" spans="2:16">
      <c r="B19" s="2">
        <f>E4</f>
        <v>81</v>
      </c>
      <c r="C19" s="10"/>
      <c r="D19" s="10"/>
      <c r="E19" s="10"/>
      <c r="F19" s="11"/>
      <c r="G19" s="2"/>
      <c r="H19" s="2"/>
      <c r="I19" s="11"/>
      <c r="J19" s="11"/>
    </row>
    <row r="20" spans="2:16">
      <c r="B20" s="2">
        <f>E5</f>
        <v>79</v>
      </c>
      <c r="C20" s="10"/>
      <c r="D20" s="10"/>
      <c r="E20" s="10"/>
      <c r="F20" s="11"/>
      <c r="G20" s="2"/>
      <c r="H20" s="2"/>
      <c r="I20" s="11"/>
      <c r="J20" s="11"/>
    </row>
    <row r="21" spans="2:16">
      <c r="B21" s="2">
        <f>F4</f>
        <v>61</v>
      </c>
      <c r="C21" s="10"/>
      <c r="D21" s="10"/>
      <c r="E21" s="10"/>
      <c r="F21" s="11"/>
      <c r="G21" s="2"/>
      <c r="H21" s="2"/>
      <c r="I21" s="11"/>
      <c r="J21" s="11"/>
    </row>
    <row r="23" spans="2:16">
      <c r="C23" s="11"/>
      <c r="D23" s="11"/>
      <c r="E23" s="11"/>
      <c r="F23" s="11"/>
      <c r="G23" s="11"/>
      <c r="I23" s="11"/>
      <c r="J23" s="11"/>
      <c r="P23" s="6"/>
    </row>
    <row r="24" spans="2:16">
      <c r="K24" s="11"/>
      <c r="L24" s="11"/>
    </row>
    <row r="25" spans="2:16">
      <c r="K25" s="11"/>
      <c r="L25" s="11"/>
    </row>
    <row r="26" spans="2:16">
      <c r="K26" s="11"/>
      <c r="L26" s="11"/>
    </row>
    <row r="27" spans="2:16">
      <c r="K27" s="11"/>
      <c r="L27" s="11"/>
    </row>
    <row r="28" spans="2:16">
      <c r="K28" s="11"/>
      <c r="L28" s="11"/>
    </row>
    <row r="29" spans="2:16">
      <c r="K29" s="11"/>
      <c r="L29" s="11"/>
    </row>
    <row r="30" spans="2:16">
      <c r="K30" s="11"/>
      <c r="L30" s="11"/>
    </row>
    <row r="31" spans="2:16">
      <c r="K31" s="11"/>
      <c r="L31" s="11"/>
    </row>
    <row r="32" spans="2:16">
      <c r="K32" s="11"/>
      <c r="L32" s="11"/>
    </row>
    <row r="33" spans="8:16">
      <c r="K33" s="11"/>
      <c r="L33" s="11"/>
    </row>
    <row r="34" spans="8:16">
      <c r="K34" s="11"/>
      <c r="L34" s="11"/>
    </row>
    <row r="35" spans="8:16">
      <c r="H35" s="6"/>
    </row>
    <row r="36" spans="8:16">
      <c r="H36" s="6">
        <f>SUM(I12:I21)</f>
        <v>466.19974156655456</v>
      </c>
    </row>
    <row r="37" spans="8:16">
      <c r="P37" s="6"/>
    </row>
    <row r="38" spans="8:16">
      <c r="P38" s="6"/>
    </row>
  </sheetData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:P38"/>
  <sheetViews>
    <sheetView zoomScale="120" zoomScaleNormal="120" workbookViewId="0"/>
  </sheetViews>
  <sheetFormatPr defaultRowHeight="15"/>
  <cols>
    <col min="1" max="1" width="8.42578125" customWidth="1"/>
    <col min="3" max="3" width="8.5703125" customWidth="1"/>
    <col min="4" max="5" width="9.5703125" bestFit="1" customWidth="1"/>
    <col min="6" max="6" width="10.5703125" bestFit="1" customWidth="1"/>
    <col min="8" max="8" width="9.5703125" bestFit="1" customWidth="1"/>
    <col min="9" max="9" width="9.28515625" bestFit="1" customWidth="1"/>
    <col min="10" max="10" width="10.85546875" bestFit="1" customWidth="1"/>
    <col min="11" max="12" width="10.85546875" customWidth="1"/>
    <col min="13" max="14" width="9.28515625" bestFit="1" customWidth="1"/>
    <col min="15" max="15" width="8.42578125" customWidth="1"/>
    <col min="16" max="17" width="9.28515625" bestFit="1" customWidth="1"/>
  </cols>
  <sheetData>
    <row r="1" spans="1:13" s="20" customFormat="1" ht="21">
      <c r="A1" s="20" t="s">
        <v>23</v>
      </c>
      <c r="B1" s="20" t="s">
        <v>22</v>
      </c>
      <c r="H1" s="21"/>
    </row>
    <row r="2" spans="1:13">
      <c r="B2" s="1" t="s">
        <v>0</v>
      </c>
      <c r="H2" s="1"/>
      <c r="I2" s="1"/>
      <c r="J2" s="1"/>
      <c r="K2" s="1"/>
      <c r="L2" s="1"/>
    </row>
    <row r="3" spans="1:13">
      <c r="B3" s="5"/>
      <c r="C3" s="5">
        <v>12</v>
      </c>
      <c r="D3" s="5">
        <f>C3+12</f>
        <v>24</v>
      </c>
      <c r="E3" s="5">
        <f>D3+12</f>
        <v>36</v>
      </c>
      <c r="F3" s="5">
        <f>E3+12</f>
        <v>48</v>
      </c>
      <c r="H3" s="1"/>
      <c r="I3" s="1"/>
      <c r="J3" s="1"/>
      <c r="K3" s="1"/>
      <c r="L3" s="1"/>
    </row>
    <row r="4" spans="1:13">
      <c r="B4" s="13">
        <v>1990</v>
      </c>
      <c r="C4" s="2">
        <v>104</v>
      </c>
      <c r="D4" s="2">
        <v>123</v>
      </c>
      <c r="E4" s="2">
        <v>81</v>
      </c>
      <c r="F4" s="2">
        <v>61</v>
      </c>
      <c r="H4" s="1"/>
      <c r="I4" s="1"/>
      <c r="J4" s="1"/>
      <c r="K4" s="1"/>
      <c r="L4" s="1"/>
    </row>
    <row r="5" spans="1:13">
      <c r="B5" s="13">
        <f>B4+1</f>
        <v>1991</v>
      </c>
      <c r="C5" s="2">
        <v>106</v>
      </c>
      <c r="D5" s="2">
        <v>136</v>
      </c>
      <c r="E5" s="2">
        <v>79</v>
      </c>
      <c r="H5" s="1"/>
      <c r="I5" s="1"/>
      <c r="J5" s="1"/>
      <c r="K5" s="1"/>
      <c r="L5" s="1"/>
    </row>
    <row r="6" spans="1:13">
      <c r="B6" s="13">
        <f>B5+1</f>
        <v>1992</v>
      </c>
      <c r="C6" s="2">
        <v>101</v>
      </c>
      <c r="D6" s="2">
        <v>142</v>
      </c>
      <c r="H6" s="1"/>
      <c r="I6" s="1"/>
      <c r="J6" s="1"/>
      <c r="K6" s="1"/>
      <c r="L6" s="1"/>
    </row>
    <row r="7" spans="1:13">
      <c r="B7" s="13">
        <f>B6+1</f>
        <v>1993</v>
      </c>
      <c r="C7" s="2">
        <v>116</v>
      </c>
      <c r="H7" s="1"/>
      <c r="I7" s="1"/>
      <c r="J7" s="1"/>
      <c r="K7" s="1"/>
      <c r="L7" s="1"/>
    </row>
    <row r="8" spans="1:13">
      <c r="C8" s="11"/>
      <c r="D8" s="11"/>
      <c r="E8" s="11"/>
      <c r="F8" s="11"/>
      <c r="G8" s="11"/>
      <c r="L8" s="8"/>
      <c r="M8" s="4"/>
    </row>
    <row r="9" spans="1:13">
      <c r="B9" s="12" t="s">
        <v>8</v>
      </c>
      <c r="C9" s="11">
        <f>LN(C10)</f>
        <v>4.6051701859880918</v>
      </c>
      <c r="D9" s="11">
        <f>LN(D10)</f>
        <v>-0.10536051565782628</v>
      </c>
      <c r="E9" s="11">
        <f>LN(E10)</f>
        <v>9.5310179804324935E-2</v>
      </c>
      <c r="F9" s="11"/>
      <c r="G9" s="11"/>
      <c r="L9" s="8"/>
      <c r="M9" s="4"/>
    </row>
    <row r="10" spans="1:13">
      <c r="B10" s="12" t="s">
        <v>5</v>
      </c>
      <c r="C10" s="11">
        <v>100</v>
      </c>
      <c r="D10" s="11">
        <v>0.9</v>
      </c>
      <c r="E10" s="11">
        <v>1.1000000000000001</v>
      </c>
      <c r="F10" s="11"/>
      <c r="G10" s="18" t="s">
        <v>9</v>
      </c>
      <c r="H10" s="13"/>
    </row>
    <row r="11" spans="1:13">
      <c r="B11" s="15" t="s">
        <v>12</v>
      </c>
      <c r="C11" s="9" t="s">
        <v>6</v>
      </c>
      <c r="D11" s="9" t="s">
        <v>7</v>
      </c>
      <c r="E11" s="9" t="s">
        <v>1</v>
      </c>
      <c r="F11" s="11"/>
      <c r="G11" s="9" t="s">
        <v>10</v>
      </c>
      <c r="H11" s="9" t="s">
        <v>11</v>
      </c>
      <c r="J11" s="11"/>
    </row>
    <row r="12" spans="1:13">
      <c r="B12" s="2">
        <f>C4</f>
        <v>104</v>
      </c>
      <c r="C12" s="10"/>
      <c r="D12" s="10"/>
      <c r="E12" s="10"/>
      <c r="F12" s="11"/>
      <c r="G12" s="2"/>
      <c r="J12" s="11"/>
    </row>
    <row r="13" spans="1:13">
      <c r="B13" s="2">
        <f>C5</f>
        <v>106</v>
      </c>
      <c r="C13" s="10"/>
      <c r="D13" s="10"/>
      <c r="E13" s="10"/>
      <c r="F13" s="11"/>
      <c r="G13" s="2"/>
      <c r="J13" s="11"/>
    </row>
    <row r="14" spans="1:13">
      <c r="B14" s="2">
        <f>C6</f>
        <v>101</v>
      </c>
      <c r="C14" s="10"/>
      <c r="D14" s="10"/>
      <c r="E14" s="10"/>
      <c r="F14" s="11"/>
      <c r="G14" s="2"/>
      <c r="J14" s="11"/>
    </row>
    <row r="15" spans="1:13">
      <c r="B15" s="2">
        <f>C7</f>
        <v>116</v>
      </c>
      <c r="C15" s="10"/>
      <c r="D15" s="10"/>
      <c r="E15" s="10"/>
      <c r="F15" s="11"/>
      <c r="G15" s="2"/>
      <c r="J15" s="11"/>
    </row>
    <row r="16" spans="1:13">
      <c r="B16" s="2">
        <f>D4</f>
        <v>123</v>
      </c>
      <c r="C16" s="10">
        <v>1</v>
      </c>
      <c r="D16" s="10">
        <v>1</v>
      </c>
      <c r="E16" s="10">
        <v>1</v>
      </c>
      <c r="F16" s="11"/>
      <c r="G16" s="2">
        <f>SUMPRODUCT(C16:E16,$C$9:$E$9)</f>
        <v>4.5951198501345907</v>
      </c>
      <c r="H16" s="2">
        <f t="shared" ref="H16" si="0">EXP(G16)</f>
        <v>99.000000000000071</v>
      </c>
      <c r="I16" s="26" t="s">
        <v>18</v>
      </c>
      <c r="J16" s="11"/>
    </row>
    <row r="17" spans="2:16">
      <c r="B17" s="2">
        <f>D5</f>
        <v>136</v>
      </c>
      <c r="C17" s="10"/>
      <c r="D17" s="10"/>
      <c r="E17" s="10"/>
      <c r="F17" s="11"/>
      <c r="G17" s="2"/>
      <c r="H17" s="2"/>
      <c r="J17" s="11"/>
    </row>
    <row r="18" spans="2:16">
      <c r="B18" s="2">
        <f>D6</f>
        <v>142</v>
      </c>
      <c r="C18" s="10"/>
      <c r="D18" s="10"/>
      <c r="E18" s="10"/>
      <c r="F18" s="11"/>
      <c r="G18" s="2"/>
      <c r="H18" s="2"/>
      <c r="J18" s="11"/>
    </row>
    <row r="19" spans="2:16">
      <c r="B19" s="2">
        <f>E4</f>
        <v>81</v>
      </c>
      <c r="C19" s="10"/>
      <c r="D19" s="10"/>
      <c r="E19" s="10"/>
      <c r="F19" s="11"/>
      <c r="G19" s="2"/>
      <c r="H19" s="2"/>
      <c r="J19" s="11"/>
    </row>
    <row r="20" spans="2:16">
      <c r="B20" s="2">
        <f>E5</f>
        <v>79</v>
      </c>
      <c r="C20" s="10"/>
      <c r="D20" s="10"/>
      <c r="E20" s="10"/>
      <c r="F20" s="11"/>
      <c r="G20" s="2"/>
      <c r="H20" s="2"/>
      <c r="J20" s="11"/>
    </row>
    <row r="21" spans="2:16">
      <c r="B21" s="2">
        <f>F4</f>
        <v>61</v>
      </c>
      <c r="C21" s="10"/>
      <c r="D21" s="10"/>
      <c r="E21" s="10"/>
      <c r="F21" s="11"/>
      <c r="G21" s="2"/>
      <c r="H21" s="2"/>
      <c r="J21" s="11"/>
    </row>
    <row r="23" spans="2:16">
      <c r="C23" s="11"/>
      <c r="D23" s="11"/>
      <c r="E23" s="11"/>
      <c r="F23" s="11"/>
      <c r="G23" s="11"/>
      <c r="J23" s="11"/>
      <c r="P23" s="6"/>
    </row>
    <row r="24" spans="2:16">
      <c r="K24" s="11"/>
      <c r="L24" s="11"/>
    </row>
    <row r="25" spans="2:16">
      <c r="K25" s="11"/>
      <c r="L25" s="11"/>
    </row>
    <row r="26" spans="2:16">
      <c r="K26" s="11"/>
      <c r="L26" s="11"/>
    </row>
    <row r="27" spans="2:16">
      <c r="K27" s="11"/>
      <c r="L27" s="11"/>
    </row>
    <row r="28" spans="2:16">
      <c r="K28" s="11"/>
      <c r="L28" s="11"/>
    </row>
    <row r="29" spans="2:16">
      <c r="K29" s="11"/>
      <c r="L29" s="11"/>
    </row>
    <row r="30" spans="2:16">
      <c r="K30" s="11"/>
      <c r="L30" s="11"/>
    </row>
    <row r="31" spans="2:16">
      <c r="K31" s="11"/>
      <c r="L31" s="11"/>
    </row>
    <row r="32" spans="2:16">
      <c r="K32" s="11"/>
      <c r="L32" s="11"/>
    </row>
    <row r="33" spans="8:16">
      <c r="K33" s="11"/>
      <c r="L33" s="11"/>
    </row>
    <row r="34" spans="8:16">
      <c r="K34" s="11"/>
      <c r="L34" s="11"/>
    </row>
    <row r="35" spans="8:16">
      <c r="H35" s="6"/>
    </row>
    <row r="36" spans="8:16">
      <c r="H36" s="6">
        <f>SUM(I12:I21)</f>
        <v>0</v>
      </c>
    </row>
    <row r="37" spans="8:16">
      <c r="P37" s="6"/>
    </row>
    <row r="38" spans="8:16">
      <c r="P38" s="6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14</vt:lpstr>
      <vt:lpstr>13</vt:lpstr>
      <vt:lpstr>12</vt:lpstr>
      <vt:lpstr>11</vt:lpstr>
      <vt:lpstr>10</vt:lpstr>
      <vt:lpstr>9</vt:lpstr>
      <vt:lpstr>8</vt:lpstr>
      <vt:lpstr>7</vt:lpstr>
      <vt:lpstr>6</vt:lpstr>
      <vt:lpstr>5</vt:lpstr>
      <vt:lpstr>4</vt:lpstr>
      <vt:lpstr>3</vt:lpstr>
      <vt:lpstr>2</vt:lpstr>
      <vt:lpstr>1</vt:lpstr>
    </vt:vector>
  </TitlesOfParts>
  <Company>MMC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Jleong03</dc:creator>
  <cp:lastModifiedBy>Cecily Marx</cp:lastModifiedBy>
  <dcterms:created xsi:type="dcterms:W3CDTF">2012-06-03T21:55:02Z</dcterms:created>
  <dcterms:modified xsi:type="dcterms:W3CDTF">2012-10-11T17:19:11Z</dcterms:modified>
</cp:coreProperties>
</file>