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casact-my.sharepoint.com/personal/acaporellie_casact_org/Documents/Desktop/"/>
    </mc:Choice>
  </mc:AlternateContent>
  <xr:revisionPtr revIDLastSave="3" documentId="8_{AF228D4F-1F51-49F8-99A8-8A464B2198D5}" xr6:coauthVersionLast="47" xr6:coauthVersionMax="47" xr10:uidLastSave="{D8E26BFA-1DAC-4412-93E4-30ABF01A6FAE}"/>
  <bookViews>
    <workbookView xWindow="22932" yWindow="1248" windowWidth="23256" windowHeight="12456" xr2:uid="{00000000-000D-0000-FFFF-FFFF00000000}"/>
  </bookViews>
  <sheets>
    <sheet name="Item 1" sheetId="7" r:id="rId1"/>
    <sheet name="Answer 1" sheetId="8" r:id="rId2"/>
    <sheet name="Item 2" sheetId="9" r:id="rId3"/>
    <sheet name="Answer 2" sheetId="10" r:id="rId4"/>
    <sheet name="Item 3" sheetId="11" r:id="rId5"/>
    <sheet name="Answer 3" sheetId="13" r:id="rId6"/>
    <sheet name="Item 4" sheetId="12" r:id="rId7"/>
    <sheet name="Answer 4" sheetId="15" r:id="rId8"/>
    <sheet name="Item 5" sheetId="4" r:id="rId9"/>
    <sheet name="Answer 5" sheetId="6" r:id="rId10"/>
    <sheet name="Item 6" sheetId="16" r:id="rId11"/>
    <sheet name="Answer 6" sheetId="20" r:id="rId12"/>
    <sheet name="Item 7" sheetId="17" r:id="rId13"/>
    <sheet name="Answer 7" sheetId="21" r:id="rId14"/>
    <sheet name="Item 8" sheetId="18" r:id="rId15"/>
    <sheet name="Answer 8" sheetId="23" r:id="rId16"/>
    <sheet name="Item 9" sheetId="19" r:id="rId17"/>
    <sheet name="Answer 9" sheetId="24" r:id="rId18"/>
  </sheets>
  <externalReferences>
    <externalReference r:id="rId19"/>
    <externalReference r:id="rId20"/>
    <externalReference r:id="rId21"/>
  </externalReferences>
  <definedNames>
    <definedName name="_AMO_UniqueIdentifier">"'4b7f7163-438f-47c6-a2e4-a1da548a547b'"</definedName>
    <definedName name="_xlnm._FilterDatabase" localSheetId="3" hidden="1">'Answer 2'!#REF!</definedName>
    <definedName name="_xlnm._FilterDatabase" localSheetId="2" hidden="1">'Item 2'!#REF!</definedName>
    <definedName name="Author" localSheetId="3">[1]Tables!$H$2:$H$15</definedName>
    <definedName name="Author" localSheetId="15">[1]Tables!$H$2:$H$15</definedName>
    <definedName name="Author" localSheetId="17">[1]Tables!$H$2:$H$15</definedName>
    <definedName name="Author" localSheetId="2">[1]Tables!$H$2:$H$15</definedName>
    <definedName name="Author" localSheetId="14">[1]Tables!$H$2:$H$15</definedName>
    <definedName name="Author" localSheetId="16">[1]Tables!$H$2:$H$15</definedName>
    <definedName name="Author">#REF!</definedName>
    <definedName name="B_2019_004">#REF!</definedName>
    <definedName name="Bloom_Cog" localSheetId="3">[1]Tables!$F$2:$F$7</definedName>
    <definedName name="Bloom_Cog" localSheetId="15">[1]Tables!$F$2:$F$7</definedName>
    <definedName name="Bloom_Cog" localSheetId="17">[1]Tables!$F$2:$F$7</definedName>
    <definedName name="Bloom_Cog" localSheetId="2">[1]Tables!$F$2:$F$7</definedName>
    <definedName name="Bloom_Cog" localSheetId="14">[1]Tables!$F$2:$F$7</definedName>
    <definedName name="Bloom_Cog" localSheetId="16">[1]Tables!$F$2:$F$7</definedName>
    <definedName name="Bloom_Cog">#REF!</definedName>
    <definedName name="Bloom_Know" localSheetId="3">[1]Tables!$E$2:$E$4</definedName>
    <definedName name="Bloom_Know" localSheetId="15">[1]Tables!$E$2:$E$4</definedName>
    <definedName name="Bloom_Know" localSheetId="17">[1]Tables!$E$2:$E$4</definedName>
    <definedName name="Bloom_Know" localSheetId="2">[1]Tables!$E$2:$E$4</definedName>
    <definedName name="Bloom_Know" localSheetId="14">[1]Tables!$E$2:$E$4</definedName>
    <definedName name="Bloom_Know" localSheetId="16">[1]Tables!$E$2:$E$4</definedName>
    <definedName name="Bloom_Know">#REF!</definedName>
    <definedName name="blooms_knowledge">#REF!</definedName>
    <definedName name="blooms_process">#REF!</definedName>
    <definedName name="CIQWBGuid">"Spring 2016 Sample Exam template - YC2.xlsx"</definedName>
    <definedName name="Contacts">#REF!</definedName>
    <definedName name="Difficulty" localSheetId="3">[1]Tables!$D$2:$D$6</definedName>
    <definedName name="Difficulty" localSheetId="15">[1]Tables!$D$2:$D$6</definedName>
    <definedName name="Difficulty" localSheetId="17">[1]Tables!$D$2:$D$6</definedName>
    <definedName name="Difficulty" localSheetId="2">[1]Tables!$D$2:$D$6</definedName>
    <definedName name="Difficulty" localSheetId="14">[1]Tables!$D$2:$D$6</definedName>
    <definedName name="Difficulty" localSheetId="16">[1]Tables!$D$2:$D$6</definedName>
    <definedName name="Difficulty">#REF!</definedName>
    <definedName name="E_X_1M" localSheetId="3">'[1]8'!$E$8</definedName>
    <definedName name="E_X_1M" localSheetId="15">'[1]8'!$E$8</definedName>
    <definedName name="E_X_1M" localSheetId="17">'[1]8'!$E$8</definedName>
    <definedName name="E_X_1M" localSheetId="2">'[1]8'!$E$8</definedName>
    <definedName name="E_X_1M" localSheetId="14">'[1]8'!$E$8</definedName>
    <definedName name="E_X_1M" localSheetId="16">'[1]8'!$E$8</definedName>
    <definedName name="E_X_1M">#REF!</definedName>
    <definedName name="E_X_2M" localSheetId="3">'[1]8'!$E$9</definedName>
    <definedName name="E_X_2M" localSheetId="15">'[1]8'!$E$9</definedName>
    <definedName name="E_X_2M" localSheetId="17">'[1]8'!$E$9</definedName>
    <definedName name="E_X_2M" localSheetId="2">'[1]8'!$E$9</definedName>
    <definedName name="E_X_2M" localSheetId="14">'[1]8'!$E$9</definedName>
    <definedName name="E_X_2M" localSheetId="16">'[1]8'!$E$9</definedName>
    <definedName name="E_X_2M">#REF!</definedName>
    <definedName name="E_X_5M" localSheetId="3">'[1]8'!$E$11</definedName>
    <definedName name="E_X_5M" localSheetId="15">'[1]8'!$E$11</definedName>
    <definedName name="E_X_5M" localSheetId="17">'[1]8'!$E$11</definedName>
    <definedName name="E_X_5M" localSheetId="2">'[1]8'!$E$11</definedName>
    <definedName name="E_X_5M" localSheetId="14">'[1]8'!$E$11</definedName>
    <definedName name="E_X_5M" localSheetId="16">'[1]8'!$E$11</definedName>
    <definedName name="E_X_5M">#REF!</definedName>
    <definedName name="FixALAE" localSheetId="3">'[1]8'!$K$2</definedName>
    <definedName name="FixALAE" localSheetId="15">'[1]8'!$K$2</definedName>
    <definedName name="FixALAE" localSheetId="17">'[1]8'!$K$2</definedName>
    <definedName name="FixALAE" localSheetId="2">'[1]8'!$K$2</definedName>
    <definedName name="FixALAE" localSheetId="14">'[1]8'!$K$2</definedName>
    <definedName name="FixALAE" localSheetId="16">'[1]8'!$K$2</definedName>
    <definedName name="FixALAE">#REF!</definedName>
    <definedName name="G_1M" localSheetId="3">'[1]8'!$Q$12</definedName>
    <definedName name="G_1M" localSheetId="15">'[1]8'!$Q$12</definedName>
    <definedName name="G_1M" localSheetId="17">'[1]8'!$Q$12</definedName>
    <definedName name="G_1M" localSheetId="2">'[1]8'!$Q$12</definedName>
    <definedName name="G_1M" localSheetId="14">'[1]8'!$Q$12</definedName>
    <definedName name="G_1M" localSheetId="16">'[1]8'!$Q$12</definedName>
    <definedName name="G_1M">#REF!</definedName>
    <definedName name="G_5M" localSheetId="3">'[1]8'!$Q$13</definedName>
    <definedName name="G_5M" localSheetId="15">'[1]8'!$Q$13</definedName>
    <definedName name="G_5M" localSheetId="17">'[1]8'!$Q$13</definedName>
    <definedName name="G_5M" localSheetId="2">'[1]8'!$Q$13</definedName>
    <definedName name="G_5M" localSheetId="14">'[1]8'!$Q$13</definedName>
    <definedName name="G_5M" localSheetId="16">'[1]8'!$Q$13</definedName>
    <definedName name="G_5M">#REF!</definedName>
    <definedName name="Graders_2011">#REF!</definedName>
    <definedName name="IQ_CH">110000</definedName>
    <definedName name="IQ_CQ">5000</definedName>
    <definedName name="IQ_CY">10000</definedName>
    <definedName name="IQ_DAILY">500000</definedName>
    <definedName name="IQ_DNTM">700000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42933.8914930556</definedName>
    <definedName name="IQ_NTM">6000</definedName>
    <definedName name="IQ_QTD">750000</definedName>
    <definedName name="IQ_TODAY">0</definedName>
    <definedName name="IQ_WEEK">50000</definedName>
    <definedName name="IQ_YTD">3000</definedName>
    <definedName name="IQ_YTDMONTH">130000</definedName>
    <definedName name="Lognormal_Mu_Gross">#REF!</definedName>
    <definedName name="Lognormal_Sigma_Gross">#REF!</definedName>
    <definedName name="MQC" localSheetId="3">'[2]Exam 5 MQC'!$B$3:$B$6</definedName>
    <definedName name="MQC" localSheetId="15">'[2]Exam 5 MQC'!$B$3:$B$6</definedName>
    <definedName name="MQC" localSheetId="17">'[2]Exam 5 MQC'!$B$3:$B$6</definedName>
    <definedName name="MQC" localSheetId="2">'[2]Exam 5 MQC'!$B$3:$B$6</definedName>
    <definedName name="MQC" localSheetId="14">'[2]Exam 5 MQC'!$B$3:$B$6</definedName>
    <definedName name="MQC" localSheetId="16">'[2]Exam 5 MQC'!$B$3:$B$6</definedName>
    <definedName name="MQC">#REF!</definedName>
    <definedName name="MQC_Tier" localSheetId="3">[1]Tables!$G$2:$G$5</definedName>
    <definedName name="MQC_Tier" localSheetId="15">[1]Tables!$G$2:$G$5</definedName>
    <definedName name="MQC_Tier" localSheetId="17">[1]Tables!$G$2:$G$5</definedName>
    <definedName name="MQC_Tier" localSheetId="2">[1]Tables!$G$2:$G$5</definedName>
    <definedName name="MQC_Tier" localSheetId="14">[1]Tables!$G$2:$G$5</definedName>
    <definedName name="MQC_Tier" localSheetId="16">[1]Tables!$G$2:$G$5</definedName>
    <definedName name="MQC_Tier">#REF!</definedName>
    <definedName name="Objective" localSheetId="3">[1]Tables!$B$2:$B$8</definedName>
    <definedName name="Objective" localSheetId="15">[1]Tables!$B$2:$B$8</definedName>
    <definedName name="Objective" localSheetId="17">[1]Tables!$B$2:$B$8</definedName>
    <definedName name="Objective" localSheetId="2">[1]Tables!$B$2:$B$8</definedName>
    <definedName name="Objective" localSheetId="14">[1]Tables!$B$2:$B$8</definedName>
    <definedName name="Objective" localSheetId="16">[1]Tables!$B$2:$B$8</definedName>
    <definedName name="Objective">#REF!</definedName>
    <definedName name="P_1M" localSheetId="3">'[1]8'!$K$1</definedName>
    <definedName name="P_1M" localSheetId="15">'[1]8'!$K$1</definedName>
    <definedName name="P_1M" localSheetId="17">'[1]8'!$K$1</definedName>
    <definedName name="P_1M" localSheetId="2">'[1]8'!$K$1</definedName>
    <definedName name="P_1M" localSheetId="14">'[1]8'!$K$1</definedName>
    <definedName name="P_1M" localSheetId="16">'[1]8'!$K$1</definedName>
    <definedName name="P_1M">#REF!</definedName>
    <definedName name="_xlnm.Print_Area" localSheetId="7">'Answer 4'!$B$10:$Q$44</definedName>
    <definedName name="_xlnm.Print_Area" localSheetId="9">'Answer 5'!$A$10:$N$92</definedName>
    <definedName name="_xlnm.Print_Area" localSheetId="11">'Answer 6'!$B$10:$Q$39</definedName>
    <definedName name="_xlnm.Print_Area" localSheetId="17">'Answer 9'!$B$10:$Q$50</definedName>
    <definedName name="_xlnm.Print_Area" localSheetId="6">'Item 4'!$A$1:$P$35</definedName>
    <definedName name="_xlnm.Print_Area" localSheetId="8">'Item 5'!$A$1:$P$53</definedName>
    <definedName name="_xlnm.Print_Area" localSheetId="10">'Item 6'!$A$1:$P$55</definedName>
    <definedName name="_xlnm.Print_Area" localSheetId="16">'Item 9'!$A$1:$P$74</definedName>
    <definedName name="reviewer">#REF!</definedName>
    <definedName name="Section" localSheetId="3">[1]Tables!$A$2:$A$4</definedName>
    <definedName name="Section" localSheetId="15">[1]Tables!$A$2:$A$4</definedName>
    <definedName name="Section" localSheetId="17">[1]Tables!$A$2:$A$4</definedName>
    <definedName name="Section" localSheetId="2">[1]Tables!$A$2:$A$4</definedName>
    <definedName name="Section" localSheetId="14">[1]Tables!$A$2:$A$4</definedName>
    <definedName name="Section" localSheetId="16">[1]Tables!$A$2:$A$4</definedName>
    <definedName name="Section">#REF!</definedName>
    <definedName name="SheetNames">#REF!</definedName>
    <definedName name="ValDate">[3]Parameters!$B$4</definedName>
    <definedName name="VarALAE" localSheetId="3">'[1]8'!$K$3</definedName>
    <definedName name="VarALAE" localSheetId="15">'[1]8'!$K$3</definedName>
    <definedName name="VarALAE" localSheetId="17">'[1]8'!$K$3</definedName>
    <definedName name="VarALAE" localSheetId="2">'[1]8'!$K$3</definedName>
    <definedName name="VarALAE" localSheetId="14">'[1]8'!$K$3</definedName>
    <definedName name="VarALAE" localSheetId="16">'[1]8'!$K$3</definedName>
    <definedName name="VarALAE">#REF!</definedName>
    <definedName name="wri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24" l="1"/>
  <c r="E84" i="24"/>
  <c r="E70" i="24"/>
  <c r="E67" i="24"/>
  <c r="E62" i="24"/>
  <c r="E59" i="24"/>
  <c r="E60" i="24" s="1"/>
  <c r="E55" i="24"/>
  <c r="E54" i="24"/>
  <c r="I114" i="23"/>
  <c r="H114" i="23"/>
  <c r="G114" i="23"/>
  <c r="F114" i="23"/>
  <c r="E114" i="23"/>
  <c r="I111" i="23"/>
  <c r="H111" i="23"/>
  <c r="G111" i="23"/>
  <c r="F111" i="23"/>
  <c r="E111" i="23"/>
  <c r="I83" i="23"/>
  <c r="H83" i="23"/>
  <c r="G83" i="23"/>
  <c r="F83" i="23"/>
  <c r="E83" i="23"/>
  <c r="I81" i="23"/>
  <c r="I82" i="23" s="1"/>
  <c r="I84" i="23" s="1"/>
  <c r="H81" i="23"/>
  <c r="H82" i="23" s="1"/>
  <c r="G81" i="23"/>
  <c r="G82" i="23" s="1"/>
  <c r="F81" i="23"/>
  <c r="F82" i="23" s="1"/>
  <c r="E81" i="23"/>
  <c r="E82" i="23" s="1"/>
  <c r="E56" i="24" l="1"/>
  <c r="E58" i="24"/>
  <c r="E65" i="24" s="1"/>
  <c r="E82" i="24" s="1"/>
  <c r="E87" i="24" s="1"/>
  <c r="E72" i="24"/>
  <c r="H84" i="23"/>
  <c r="H112" i="23" s="1"/>
  <c r="E84" i="23"/>
  <c r="E115" i="23" s="1"/>
  <c r="F84" i="23"/>
  <c r="I112" i="23"/>
  <c r="G84" i="23"/>
  <c r="G115" i="23" s="1"/>
  <c r="F115" i="23"/>
  <c r="F112" i="23"/>
  <c r="I115" i="23"/>
  <c r="I124" i="23" s="1"/>
  <c r="H115" i="23"/>
  <c r="J111" i="23"/>
  <c r="J114" i="23"/>
  <c r="F124" i="23" l="1"/>
  <c r="H124" i="23"/>
  <c r="J115" i="23"/>
  <c r="E118" i="23" s="1"/>
  <c r="E112" i="23"/>
  <c r="G112" i="23"/>
  <c r="G124" i="23" s="1"/>
  <c r="E124" i="23"/>
  <c r="J112" i="23"/>
  <c r="E117" i="23" s="1"/>
  <c r="E119" i="23" s="1"/>
  <c r="J124" i="23" l="1"/>
  <c r="E125" i="23" s="1"/>
  <c r="D135" i="21"/>
  <c r="D134" i="21"/>
  <c r="D130" i="21"/>
  <c r="E130" i="21" s="1"/>
  <c r="D128" i="21"/>
  <c r="E128" i="21" s="1"/>
  <c r="F121" i="21"/>
  <c r="F120" i="21"/>
  <c r="E117" i="21"/>
  <c r="D117" i="21"/>
  <c r="E116" i="21"/>
  <c r="D116" i="21"/>
  <c r="E111" i="21"/>
  <c r="D111" i="21"/>
  <c r="E110" i="21"/>
  <c r="D110" i="21"/>
  <c r="C103" i="21"/>
  <c r="C102" i="21"/>
  <c r="D97" i="21"/>
  <c r="D94" i="21"/>
  <c r="D93" i="21"/>
  <c r="D92" i="21"/>
  <c r="D46" i="20"/>
  <c r="D45" i="20"/>
  <c r="D43" i="20"/>
  <c r="D42" i="20"/>
  <c r="E97" i="15"/>
  <c r="E96" i="15"/>
  <c r="E95" i="15"/>
  <c r="E94" i="15"/>
  <c r="E91" i="15"/>
  <c r="E90" i="15"/>
  <c r="F80" i="15"/>
  <c r="F81" i="15" s="1"/>
  <c r="G39" i="15"/>
  <c r="G38" i="15"/>
  <c r="G37" i="15"/>
  <c r="G36" i="15"/>
  <c r="G33" i="15"/>
  <c r="G32" i="15"/>
  <c r="F30" i="12"/>
  <c r="F29" i="12"/>
  <c r="F28" i="12"/>
  <c r="F27" i="12"/>
  <c r="F24" i="12"/>
  <c r="F23" i="12"/>
  <c r="D93" i="6"/>
  <c r="D92" i="6"/>
  <c r="D87" i="6"/>
  <c r="D80" i="6"/>
  <c r="D79" i="6"/>
  <c r="D78" i="6"/>
  <c r="D77" i="6"/>
  <c r="D76" i="6"/>
  <c r="D72" i="6"/>
  <c r="D71" i="6"/>
  <c r="D70" i="6"/>
  <c r="D69" i="6"/>
  <c r="D68" i="6"/>
  <c r="D95" i="21" l="1"/>
  <c r="D98" i="21" s="1"/>
  <c r="D99" i="21" s="1"/>
  <c r="F111" i="21"/>
  <c r="F116" i="21"/>
  <c r="F110" i="21"/>
  <c r="F112" i="21" s="1"/>
  <c r="F117" i="21"/>
  <c r="F118" i="21" s="1"/>
  <c r="F123" i="21" s="1"/>
  <c r="D131" i="21"/>
  <c r="D133" i="21" s="1"/>
  <c r="D141" i="21" s="1"/>
  <c r="D48" i="20"/>
  <c r="D49" i="20"/>
  <c r="F45" i="20" s="1"/>
  <c r="E92" i="15"/>
  <c r="E89" i="15"/>
  <c r="E88" i="15"/>
  <c r="E93" i="15"/>
  <c r="D95" i="6"/>
  <c r="D81" i="6"/>
  <c r="D100" i="6" s="1"/>
  <c r="D73" i="6"/>
  <c r="D101" i="6" s="1"/>
  <c r="D142" i="21" l="1"/>
  <c r="D144" i="21" s="1"/>
  <c r="D137" i="21"/>
  <c r="D102" i="21"/>
  <c r="D103" i="21"/>
  <c r="E103" i="21" s="1"/>
  <c r="D105" i="21" s="1"/>
  <c r="E98" i="15"/>
  <c r="F100" i="15" s="1"/>
  <c r="F101" i="15" s="1"/>
  <c r="I77" i="15" s="1"/>
  <c r="D85" i="6"/>
  <c r="D86" i="6"/>
  <c r="D102" i="6"/>
  <c r="D145" i="21" l="1"/>
  <c r="D146" i="21" s="1"/>
  <c r="D148" i="21" s="1"/>
  <c r="D88" i="6"/>
</calcChain>
</file>

<file path=xl/sharedStrings.xml><?xml version="1.0" encoding="utf-8"?>
<sst xmlns="http://schemas.openxmlformats.org/spreadsheetml/2006/main" count="1288" uniqueCount="633">
  <si>
    <t>Points:</t>
  </si>
  <si>
    <t>Item Type:</t>
  </si>
  <si>
    <t>Domain:</t>
  </si>
  <si>
    <t>Task:</t>
  </si>
  <si>
    <t>Reference:</t>
  </si>
  <si>
    <t>Source Label:</t>
  </si>
  <si>
    <t>Administration:</t>
  </si>
  <si>
    <t xml:space="preserve">Selection Criteria: </t>
  </si>
  <si>
    <t>Shown Work:</t>
  </si>
  <si>
    <t>Full Credit Narrative:</t>
  </si>
  <si>
    <t>Pitfalls/Mistakes:</t>
  </si>
  <si>
    <t>Alberta's automobile insurance system has been under review in an effort to stabilize rates and increase affordability in the long term.</t>
  </si>
  <si>
    <t xml:space="preserve">a. </t>
  </si>
  <si>
    <t>1.0 points</t>
  </si>
  <si>
    <r>
      <rPr>
        <i/>
        <sz val="11"/>
        <color rgb="FF000000"/>
        <rFont val="Calibri"/>
        <family val="2"/>
      </rPr>
      <t>Morrow v Zhang</t>
    </r>
    <r>
      <rPr>
        <sz val="11"/>
        <color rgb="FF000000"/>
        <rFont val="Calibri"/>
        <family val="2"/>
        <scheme val="minor"/>
      </rPr>
      <t xml:space="preserve"> is a legal case for capping non-pecuniary awards for minor injuries.</t>
    </r>
  </si>
  <si>
    <t>Fully describe the decision and the argument used to reach the decision for both trial and appeal.</t>
  </si>
  <si>
    <t>b.</t>
  </si>
  <si>
    <t>0.25 point</t>
  </si>
  <si>
    <t>Briefly describe the primary cause of increasing auto insurance premiums in Alberta.</t>
  </si>
  <si>
    <t>c.</t>
  </si>
  <si>
    <t>0.5 point</t>
  </si>
  <si>
    <t>Briefly describe each of the following motor vehicle injury compensation systems:</t>
  </si>
  <si>
    <t>i. No-fault</t>
  </si>
  <si>
    <t>ii. Tort</t>
  </si>
  <si>
    <t>d.</t>
  </si>
  <si>
    <t>1 point</t>
  </si>
  <si>
    <t>Select and fully justify which compensation system from part c. above would be most effective in achieving long-term premium stability and sustainability.</t>
  </si>
  <si>
    <t xml:space="preserve">SHOW ALL WORK. </t>
  </si>
  <si>
    <t>Constructed response</t>
  </si>
  <si>
    <t>A - Regulation of Insurance and Canadian Insurance Law</t>
  </si>
  <si>
    <t>A3/A2</t>
  </si>
  <si>
    <t>Landmark Legal - Morrow v Zhang; Alberta Auto Reform; Marshall</t>
  </si>
  <si>
    <t>Retired</t>
  </si>
  <si>
    <t>Fall 2025</t>
  </si>
  <si>
    <t>Candidates performed well; important topic on Alberta auto insurance costs</t>
  </si>
  <si>
    <t>Full-credit Answer:</t>
  </si>
  <si>
    <t>In Morrow v Zhang, the cap on minor injuries was challenged based on an argument that it violated sections 7 and 15 of the Charter.</t>
  </si>
  <si>
    <t>Trial:</t>
  </si>
  <si>
    <t>Concluded the cap did not violate section 7 of the charter</t>
  </si>
  <si>
    <t>However, struck down the cap on the grounds it violated equality provisions under section 15.</t>
  </si>
  <si>
    <t>This decision was based on the cap distinguishing between people based on degree of injury/disability, where disability is an enumerated ground/discrimantory element as per section 15 of the Charter.</t>
  </si>
  <si>
    <t>Further the Judge argued that it reinforced stereotypes that people with minor disabilities are "lazy"</t>
  </si>
  <si>
    <t>and that stabilizing insurance rights is not sufficient grounds for violating the Charter</t>
  </si>
  <si>
    <t>Appeal:</t>
  </si>
  <si>
    <t>Ruled the cap is not in violation in the Charter (cap upheld)</t>
  </si>
  <si>
    <t>Although the Trial judge was correct that the legislaiton distinguished between people based on degree of injury, they were wrong to conclude the distinction was discriminatory</t>
  </si>
  <si>
    <t>Also the Trial Judge erred in considering the MIR in isolation, should be considering the MIR within the entire scheme of auto insurance legislation. Given MIR allows insurers to provide increased direct medical benefits to insureds.</t>
  </si>
  <si>
    <t>The committee (commissioned to investigate the cause) found that the increasing premiums were primarily due to an increase in BI awards, and without any type of cap on these types of awards, the costs simply soared</t>
  </si>
  <si>
    <t>i) No-fault: provides benefits without having to prove who is at fault</t>
  </si>
  <si>
    <t>ii) Tort: the injured party can sue the guilty party for compensation</t>
  </si>
  <si>
    <t>A pure no-fault system would be most effective because:</t>
  </si>
  <si>
    <t>Ensure delivery of timely and appropriate medical care, which is sustainable for insured persons</t>
  </si>
  <si>
    <t>Can provide benefits more quickly, which means people can recover more quickly, improving sustainability of medical care</t>
  </si>
  <si>
    <t>Reduce legal fees and the seeking of high settlements. This improves stability and predictability of awards, which stabilizes premiums and is more sustainable for insurer</t>
  </si>
  <si>
    <t>There are proven better health outcomes under a pure no fault system</t>
  </si>
  <si>
    <t>(full credit response would only require identification of the non-fault system and 3 supporting arguments. This candidate wrote 4 supporting points which is not required)</t>
  </si>
  <si>
    <t>See above</t>
  </si>
  <si>
    <t>This question has been asked in the past. Candidates performed well on this question</t>
  </si>
  <si>
    <t>This response shown above does well in recalling the key facts of the Morrow v Zhang case including the key arguments leading to the eventual decision to uphold the MIR.</t>
  </si>
  <si>
    <t>It also demonstrates good understanding of the benefits of the no fault injury compensation system described in Alberta Auto Reform paper</t>
  </si>
  <si>
    <t>1. Some candidates did not fully describe the case in part a. Remember, "fully describe" means giving a full account of what happened and why</t>
  </si>
  <si>
    <t>points:</t>
  </si>
  <si>
    <t>Identify and briefly describe the two categories of fairness in pricing and underwriting of Property and Casualty (P&amp;C) risks as defined by the Canadian Institute of Actuaries.</t>
  </si>
  <si>
    <t>1.5 points</t>
  </si>
  <si>
    <t>Consider a situation where the Three Lines of Defence risk management framework is applied to manage the risk of unfairness in actuarial models.</t>
    <phoneticPr fontId="0" type="noConversion"/>
  </si>
  <si>
    <t>Identify each function in the Three Lines of Defence model and briefly describe the role of that function in ensuring model fairness.</t>
  </si>
  <si>
    <t>A1</t>
  </si>
  <si>
    <t>Bias and Fairness; Operational Risk Management Framework</t>
  </si>
  <si>
    <t>Question is based on two new references</t>
  </si>
  <si>
    <t>2.5 points</t>
  </si>
  <si>
    <t>i) Procedural Fairness - Refers to how insureds are treated throughout the pricing process</t>
  </si>
  <si>
    <t>ii) Distributive Fairness - Refers to the distribution of pricing outcomes across the various insureds</t>
  </si>
  <si>
    <t>first line - business unit such as uw, claims adjuster, actuarial internal unit - setting up the models and ensuring fairness is being applied in their ratings</t>
  </si>
  <si>
    <t>second line - independant review of committee to challenge and oversee the decisions made by the first line. questions and dive into the model to assess the impact of the fairness across social context and challenge the decisions made</t>
  </si>
  <si>
    <t>third line - internal audit, look into the internal controls and assess if they were correctly implemented and managed, including fairness model</t>
  </si>
  <si>
    <t>This question is based on 2 references newly added to the 6C content outline</t>
  </si>
  <si>
    <t>The response above concisely defines and differentiates the two categories of fairness in the context of pricing</t>
  </si>
  <si>
    <t>It also demonstrates a clear understanding of the first line, second line and third line risk management functions</t>
  </si>
  <si>
    <t>1. Some candidates were unable to clearly explain and give examples of the first, second and third line of defense in the risk management framework</t>
  </si>
  <si>
    <t>points</t>
  </si>
  <si>
    <t>a.</t>
  </si>
  <si>
    <t>2.0 points</t>
  </si>
  <si>
    <t>Two of the possible flood insurance models for Canada are a Flat Cap High-Risk Pool and a Public Insurer:</t>
  </si>
  <si>
    <t xml:space="preserve">The high-risk pool consists of a mandatory offering of standardized coverage to high-risk households, optional for the household to purchase, </t>
  </si>
  <si>
    <t>with a flat premium cap and government funding to keep premiums affordable. This is stabilized with reinsurance and government backstop.</t>
  </si>
  <si>
    <t xml:space="preserve">The public insurer is a crown corporation that underwrites comprehensive flood insurance through the insurance industry. </t>
  </si>
  <si>
    <t>This is offered to all households at any level of risk, bundled with property insurance or optional purchase otherwise.</t>
  </si>
  <si>
    <t>The public insurer offers income-based subsidies, and the premium is subject to a cap to limit the highest premium costs.</t>
  </si>
  <si>
    <t>Describe and compare the expected outcomes of these two different insurance models with respect to any four of the following six metrics:</t>
  </si>
  <si>
    <t xml:space="preserve">Participation </t>
  </si>
  <si>
    <t>Required annual funding</t>
  </si>
  <si>
    <t>Residual risk</t>
  </si>
  <si>
    <t>Mean premium costs</t>
  </si>
  <si>
    <t>Losses during catastrophic events</t>
  </si>
  <si>
    <t>The value and probability of a government backstop</t>
  </si>
  <si>
    <t>0.50 point</t>
  </si>
  <si>
    <t>Briefly describe two reasons why flood risk in Canada is difficult to assess.</t>
  </si>
  <si>
    <t>0.75 point</t>
  </si>
  <si>
    <t>Identify three preconditions necessary for the success of a private insurance market for overland flooding.</t>
    <phoneticPr fontId="0" type="noConversion"/>
  </si>
  <si>
    <t>Describe why it is inappropriate to restrict flood program participation of the highest-risk homeowners.</t>
  </si>
  <si>
    <t>SHOW ALL WORK.</t>
  </si>
  <si>
    <t>B - Canadian Government and Industry Insurance Programs</t>
  </si>
  <si>
    <t>B1/B2/B3</t>
  </si>
  <si>
    <t>GOC Flood Risks;</t>
  </si>
  <si>
    <t>Candidates often have trouble with Flood Risk questions perhaps due to length of the paper. This question requires strong understanding of the entire flood risk content.</t>
  </si>
  <si>
    <t>Correct Answer:</t>
  </si>
  <si>
    <t>a. (GOC Flood Risks pg. 67-74)</t>
  </si>
  <si>
    <t>Any four of the six below</t>
  </si>
  <si>
    <t>High Risk Pool</t>
  </si>
  <si>
    <t>Public Insurer</t>
  </si>
  <si>
    <t>Participation</t>
  </si>
  <si>
    <t>Higher percentage of uninsured risks for high-risk households</t>
  </si>
  <si>
    <t>Maximizes participation across all households, including high-risk households</t>
  </si>
  <si>
    <t>Required Annual Funding</t>
  </si>
  <si>
    <t>Lower funding required OR no premium subsidies</t>
  </si>
  <si>
    <t>Highest level of funding from all sources OR partially paid via premium subsidies</t>
  </si>
  <si>
    <t>Residual Risk</t>
  </si>
  <si>
    <t>Highest residual risks across all risk levels</t>
  </si>
  <si>
    <t>Low residual risk as a higher proportion of homeowners are covered at all risk levels</t>
  </si>
  <si>
    <t>Mean Premium Costs</t>
  </si>
  <si>
    <t>Capped premium leads to low costs but low income households may still pay more premium than the public insurer model</t>
  </si>
  <si>
    <t>Income-based subsidies lead to significantly reduced premiums paid by very low income households, and a high cap leads to higher premiums for moderate and high income households</t>
  </si>
  <si>
    <t>Average (CAT) loss</t>
  </si>
  <si>
    <t>More uninsured households lead to higher average loss</t>
  </si>
  <si>
    <t>Lower average loss due to significant participation</t>
  </si>
  <si>
    <t>Government Backstop</t>
  </si>
  <si>
    <t>High probability of backstop OR Low value of backstop</t>
  </si>
  <si>
    <t>Low probability of backstop OR high value of backstop</t>
  </si>
  <si>
    <t>b. (GOC Flood Risks pg. 23-24, 46)</t>
  </si>
  <si>
    <t>Any of the following two:</t>
  </si>
  <si>
    <t>Exposure: Difficult to estimate true number of properties affected in the future</t>
  </si>
  <si>
    <t>(due to various reasons: growing population, increasing housing, infrastructure development, no good residential properties database)</t>
  </si>
  <si>
    <t>Weather: Increasing weather and climate extremes lead to greater frequency and difficulty in assessing future risks</t>
  </si>
  <si>
    <t>Tail: Tail-risk flood events should be included and they are difficult to assess</t>
  </si>
  <si>
    <t>(due to various reasons: inherently tail risk volatility, changing property concentration, etc.)</t>
  </si>
  <si>
    <t>c. (GOC Flood Risks pg. 35)</t>
  </si>
  <si>
    <t>Any three out of the four below:</t>
  </si>
  <si>
    <t>(Accurate and up-to-date) flood mapping</t>
  </si>
  <si>
    <t>(Adequate and ongoing) investments in public and private flood defences</t>
  </si>
  <si>
    <t>(Improved) public awareness of flood risk</t>
  </si>
  <si>
    <t>(Limited or restructured) post-disaster financial assistance</t>
  </si>
  <si>
    <t>d. (GOC Flood Risks pg. 75)</t>
  </si>
  <si>
    <t>Participation: There will be many unprotected homeowners</t>
  </si>
  <si>
    <t>Value for Money: There will be significant government spending in the event of catastrophic flooding</t>
  </si>
  <si>
    <t>Other reasonable answers should be considered</t>
  </si>
  <si>
    <t>No candidates received full credit on part A of this question, which requires an understanding of the 2 flood insurance mechanisms and the 6 assessment criteria</t>
  </si>
  <si>
    <t>Candidates generally did fairly well on parts b-d</t>
  </si>
  <si>
    <t>1. Some candidates were not able to recall 4 of the assessment criteria or correctly apply them to the 2 models in question</t>
  </si>
  <si>
    <t>2. Many candidates also struggled to answer part b., with many candidates suggesting lack of flood maps or insurance is a key issue which is not the case</t>
  </si>
  <si>
    <t>An actuary is using a simplistic probable yield methodology based on a producer's 10-year arithmetic average of historical yields.</t>
  </si>
  <si>
    <t>When the producer has less than 10 years of historical yields, the missing yields are replaced by the provincial average.</t>
  </si>
  <si>
    <t>Briefly explain why the historical probable yields must be adjusted when using probable yield methodology, and provide three examples of adjustments</t>
  </si>
  <si>
    <t>Briefly explain how the liability is defined in yield-based crop insurance programs</t>
  </si>
  <si>
    <t>1.75 points</t>
  </si>
  <si>
    <t>The following information is provided:</t>
  </si>
  <si>
    <t>Insured area (acres)</t>
  </si>
  <si>
    <t>Coverage level</t>
  </si>
  <si>
    <t>Insured price per kg</t>
  </si>
  <si>
    <t>Yield Used to</t>
  </si>
  <si>
    <t>Producer</t>
  </si>
  <si>
    <t>Provincial</t>
  </si>
  <si>
    <t>Producer's</t>
  </si>
  <si>
    <t>Calculate</t>
  </si>
  <si>
    <t>Crop</t>
  </si>
  <si>
    <t>Yield</t>
  </si>
  <si>
    <t>Average Yield</t>
  </si>
  <si>
    <t>Productivity</t>
  </si>
  <si>
    <t>Probable Yield</t>
  </si>
  <si>
    <t>Year</t>
  </si>
  <si>
    <t>(kg/acre)</t>
  </si>
  <si>
    <t>Index</t>
  </si>
  <si>
    <t>Last - 10</t>
  </si>
  <si>
    <t>--</t>
  </si>
  <si>
    <t>?</t>
  </si>
  <si>
    <t>Last - 9</t>
  </si>
  <si>
    <t>Last - 8</t>
  </si>
  <si>
    <t>Last - 7</t>
  </si>
  <si>
    <t>Last - 6</t>
  </si>
  <si>
    <t>Last - 5</t>
  </si>
  <si>
    <t>Last - 4</t>
  </si>
  <si>
    <t>Last - 3</t>
  </si>
  <si>
    <t>Last - 2</t>
  </si>
  <si>
    <t>Last - 1</t>
  </si>
  <si>
    <t>Assume 90% credibility is assigned to the productivity index</t>
    <phoneticPr fontId="0" type="noConversion"/>
  </si>
  <si>
    <t>Calculate the liability of the yield-based plan</t>
  </si>
  <si>
    <t>Constructed response/Spreadsheet calculation</t>
  </si>
  <si>
    <t>B2</t>
  </si>
  <si>
    <t>Agricultural Insurance</t>
  </si>
  <si>
    <t>Many candidates were not familiar with the details of the yield-based crop insurance mechanism. This question is a good refresh of this.</t>
  </si>
  <si>
    <t>Historical probable yields must be adjusted to reflect current production capabilities. Three examples of adjustments</t>
  </si>
  <si>
    <t>i) Farming or management practices</t>
  </si>
  <si>
    <t>ii) Data source or data collection techniques</t>
  </si>
  <si>
    <t>iii) Quality variation in crops from year to year</t>
  </si>
  <si>
    <t>Liability in yield-based crop insurance is defined as the amount of insurance coverage ie the maximum exposure to loss at harvest and is calculated as Production Guarantee * Insured Price</t>
  </si>
  <si>
    <t>The following information is provided:</t>
  </si>
  <si>
    <t>Insured area (acres)</t>
  </si>
  <si>
    <t>Coverage level</t>
  </si>
  <si>
    <t>Insured price per kg</t>
  </si>
  <si>
    <t>Crop Year</t>
  </si>
  <si>
    <t>Producer Yield  (kg/acre)</t>
  </si>
  <si>
    <t>Provincial Average Yield (kg/acre)</t>
  </si>
  <si>
    <t>Producer's Productivity Index</t>
  </si>
  <si>
    <t> Yield Used to Calculate Probable Yield  (kg/acre) </t>
  </si>
  <si>
    <t>Last - 10</t>
  </si>
  <si>
    <t> ? </t>
  </si>
  <si>
    <t>Last - 9</t>
  </si>
  <si>
    <t>Last - 8</t>
  </si>
  <si>
    <t>Last - 7</t>
  </si>
  <si>
    <t>Last - 6</t>
  </si>
  <si>
    <t>Last - 5</t>
  </si>
  <si>
    <t>Last - 4</t>
  </si>
  <si>
    <t>Last - 3</t>
  </si>
  <si>
    <t>Last - 2</t>
  </si>
  <si>
    <t>Last - 1</t>
  </si>
  <si>
    <t>Assume 90% credibility is assigned to the productivity index</t>
  </si>
  <si>
    <t>Calculate the liability of the yield-based plan</t>
  </si>
  <si>
    <t>Please put your answer in cell G23.</t>
  </si>
  <si>
    <t>SHOW ALL WORK.</t>
  </si>
  <si>
    <t>Average Productivity Index</t>
  </si>
  <si>
    <t>Selected Productivity Index</t>
  </si>
  <si>
    <t>Average</t>
  </si>
  <si>
    <t>Production Guarantee</t>
  </si>
  <si>
    <t>Liability</t>
  </si>
  <si>
    <t>This candidate correctly calculated the liability using the methdology shown in the Agricultural Insurance paper</t>
  </si>
  <si>
    <t>They were also able to clearly explain what the liability is in the yield-based crop insurance program,</t>
  </si>
  <si>
    <t>as well as the role and meaning of the productivity index</t>
  </si>
  <si>
    <t>1. Some candidates were not able to describe the liability precisely as the production guarantee * Insured Price, and described it in more general terms like "risk of crop destruction or theft"</t>
  </si>
  <si>
    <t>2. Many candidates did not even attempt the spreadsheet calculation or know how to approach it</t>
  </si>
  <si>
    <t>3. Among candidates who did the calculation, the most common issue was not correctly applying the productivity index to calculate the probable yield</t>
  </si>
  <si>
    <t>The following information is available for a federally regulated property and casualty insurance company as at December 31, 2025. All amounts are in thousands of dollars ($000s).</t>
  </si>
  <si>
    <t>Premium-related information:</t>
  </si>
  <si>
    <t>Premiums received in 2025</t>
  </si>
  <si>
    <t>Liability for Remaining Coverage (LRC) at Jan 1, 2025</t>
  </si>
  <si>
    <t>Liability for Remaining Coverage (LRC) at Dec 31, 2025</t>
  </si>
  <si>
    <t>Insurance acquisition cash flows paid</t>
  </si>
  <si>
    <t>Insurance acquisition cash flows amortized during the period</t>
  </si>
  <si>
    <t>Unamortized acquisition cash flows at Dec 31, 2025</t>
  </si>
  <si>
    <t>Claims-related information:</t>
  </si>
  <si>
    <t>Claims paid during the period</t>
  </si>
  <si>
    <t>Present Value of future expected cash flows (PVFCF) at Jan 1, 2025</t>
  </si>
  <si>
    <t>Present Value of future expected cash flows (PVFCF) at Dec 31, 2025</t>
  </si>
  <si>
    <t>Additional information for Insurance Service Result:</t>
  </si>
  <si>
    <t>Allocation of reinsurance premiums paid</t>
  </si>
  <si>
    <t>Amounts recovered from reinsurance</t>
  </si>
  <si>
    <t>Additional information for change in LIC:</t>
  </si>
  <si>
    <t>Interest accretion on LIC (excluding RA)</t>
  </si>
  <si>
    <t>Effect of changes in discount rates on LIC (excluding RA)</t>
  </si>
  <si>
    <t>Breakdown of change in RA:</t>
  </si>
  <si>
    <t>Release of risk for service provided</t>
  </si>
  <si>
    <t>RA for new claims incurred</t>
  </si>
  <si>
    <t>Interest accretion on RA (Increase to RA)</t>
  </si>
  <si>
    <t>Effect of changes in discount rates on RA (Increase to RA)</t>
  </si>
  <si>
    <t>• The Premium Allocation Approach (PAA) applies</t>
  </si>
  <si>
    <r>
      <t xml:space="preserve">• The entity does </t>
    </r>
    <r>
      <rPr>
        <u/>
        <sz val="11"/>
        <color rgb="FF000000"/>
        <rFont val="Calibri"/>
        <family val="2"/>
      </rPr>
      <t>not</t>
    </r>
    <r>
      <rPr>
        <sz val="11"/>
        <color rgb="FF000000"/>
        <rFont val="Calibri"/>
        <family val="2"/>
        <scheme val="minor"/>
      </rPr>
      <t xml:space="preserve"> elect the OCI option</t>
    </r>
  </si>
  <si>
    <r>
      <t xml:space="preserve">• The entity does </t>
    </r>
    <r>
      <rPr>
        <u/>
        <sz val="11"/>
        <color rgb="FF000000"/>
        <rFont val="Calibri"/>
        <family val="2"/>
      </rPr>
      <t>not</t>
    </r>
    <r>
      <rPr>
        <sz val="11"/>
        <color rgb="FF000000"/>
        <rFont val="Calibri"/>
        <family val="2"/>
        <scheme val="minor"/>
      </rPr>
      <t xml:space="preserve"> have any claims payable</t>
    </r>
  </si>
  <si>
    <r>
      <t xml:space="preserve">• Change in risk adjustment is </t>
    </r>
    <r>
      <rPr>
        <u/>
        <sz val="11"/>
        <color rgb="FF000000"/>
        <rFont val="Calibri"/>
        <family val="2"/>
      </rPr>
      <t>not</t>
    </r>
    <r>
      <rPr>
        <sz val="11"/>
        <color rgb="FF000000"/>
        <rFont val="Calibri"/>
        <family val="2"/>
        <scheme val="minor"/>
      </rPr>
      <t xml:space="preserve"> disaggregated between the Insurance Service Result and Insurance Finance Income or Expenses</t>
    </r>
  </si>
  <si>
    <t>• Insurance Service Expense is expressed as a positive number</t>
  </si>
  <si>
    <t>• Net expenses from reinsurance contracts held is expressed as a negative number</t>
  </si>
  <si>
    <t>• Insurance Finance Expense is expressed as a negative number</t>
  </si>
  <si>
    <t>Calculate the Insurance Revenue</t>
  </si>
  <si>
    <t>1.25 point</t>
  </si>
  <si>
    <t>Calculate the Insurance Service Expense</t>
  </si>
  <si>
    <t>Calculate the Insurance Service Result</t>
  </si>
  <si>
    <t>Calculate the Insurance Finance Income/Expense</t>
  </si>
  <si>
    <t>e.</t>
  </si>
  <si>
    <t>1.00 point</t>
  </si>
  <si>
    <t>Calculate the Net Insurance Service Ratio, and briefly explain what this ratio indicates</t>
  </si>
  <si>
    <t>Spreadsheet calculation</t>
  </si>
  <si>
    <t>C - Canadian Financial Reporting, Solvency, and
Professional Responsibility of an Actuary</t>
  </si>
  <si>
    <t>C1</t>
  </si>
  <si>
    <t>CIA IFRS 17 - LRC &amp; CCIR Instructions; MSA Legend</t>
  </si>
  <si>
    <t>MSA legend is a new reference. It is a great example of how to relate parts of the financial statements. It is a challenging question that candidates had trouble on.</t>
  </si>
  <si>
    <t>a. 0.75 point</t>
  </si>
  <si>
    <t>b. 1.25 point</t>
  </si>
  <si>
    <t>c. 0.5 point</t>
  </si>
  <si>
    <t>d. 0.25 point</t>
  </si>
  <si>
    <t>e. 1.00 point</t>
  </si>
  <si>
    <t>CIA IFRS 17 - LRC &amp; CCIR Instructions</t>
  </si>
  <si>
    <t>Ending LRC = Opening LRC + Premiums received - AQE paid + AQE recognized - Insurance Revenue</t>
  </si>
  <si>
    <t>Insurance Revenue = Opening LRC - Ending LRC + Premiums received - AQE paid + AQE recognized</t>
  </si>
  <si>
    <t>opening LRC</t>
  </si>
  <si>
    <t>-</t>
  </si>
  <si>
    <t>closing LRC</t>
  </si>
  <si>
    <t>+</t>
  </si>
  <si>
    <t>premiums received</t>
  </si>
  <si>
    <t>Acquisition cash flows paid</t>
  </si>
  <si>
    <t>Acquisition cash flows amortized</t>
  </si>
  <si>
    <t>=</t>
  </si>
  <si>
    <t>Insurance Revenue</t>
  </si>
  <si>
    <t>CCIR Instructions</t>
  </si>
  <si>
    <t>Plus: Increase in LIC excl RA (PVFCF)</t>
  </si>
  <si>
    <t>Less: Portion of Increase in LIC excl RA (PVFCF) relating to IFE</t>
  </si>
  <si>
    <t>Plus: Increase in risk adjustment</t>
  </si>
  <si>
    <t>Plus: Acquisition expenses amortized</t>
  </si>
  <si>
    <t>Insurance Service Expense</t>
  </si>
  <si>
    <t>Insurance Service Expenses</t>
  </si>
  <si>
    <t>Net expenses from reinsurance contracts held</t>
  </si>
  <si>
    <t>Insurance Service Result</t>
  </si>
  <si>
    <t>Total Insurance Finance Expense</t>
  </si>
  <si>
    <t>MSA Legend</t>
  </si>
  <si>
    <t>Net Insurance Service Ratio = (Insurance Service Expense + Net Expenses from Reinsurance Contracts Held) / (Total Insurance Revenue + Allocation of reinsurance premiums)</t>
  </si>
  <si>
    <t>Numerator</t>
  </si>
  <si>
    <t>Denominator</t>
  </si>
  <si>
    <t xml:space="preserve">Ratio </t>
  </si>
  <si>
    <t>This ratio measures the combined cost of claims, expenses and reinsurance expense relative to net premium earned</t>
  </si>
  <si>
    <t xml:space="preserve">This ratio measures underwriting performance on a net basis </t>
  </si>
  <si>
    <t>This is a calculation question which requires the candidate to have a deep and comprehensive understanding of the relationship between the IFRS 17 income statement and balance sheet.</t>
  </si>
  <si>
    <t>It also requires the candidates to know the definition of Net Insurance Service Ratio, a new metric from the recently added "MSA Legend" reference</t>
  </si>
  <si>
    <t>Response above is the model solution. No Fall 2025 candidates were able to achieve full credit although many got partial credit.</t>
  </si>
  <si>
    <t>1. Many candidates did not recognize that they could use the change in LRC balance to solve for the insurance revenue</t>
  </si>
  <si>
    <t>2. Many candidates did not understand how to use the information provided related to the Insurance Finance Expense</t>
  </si>
  <si>
    <t>3. Many candidates did not know how to use the reinsurance information provided to calculate the Net Insurance Service Ratio</t>
  </si>
  <si>
    <t>XYZ Insurance Company uses the quantile method to calculate its risk adjustment. The actuary assumes that the present value of future cash flows follows a lognormal distribution and has selected different confidence levels for gross (80th percentile) and net (70th percentile) positions.</t>
  </si>
  <si>
    <t>The gross and net lognormal parameters are:</t>
  </si>
  <si>
    <t>μ</t>
  </si>
  <si>
    <t>σ</t>
  </si>
  <si>
    <t>Gross</t>
  </si>
  <si>
    <t>Net</t>
  </si>
  <si>
    <t>Given:</t>
  </si>
  <si>
    <t xml:space="preserve">• Mean = </t>
  </si>
  <si>
    <t>exp(μ + σ²/2)</t>
  </si>
  <si>
    <t xml:space="preserve">• Median = </t>
  </si>
  <si>
    <t>exp(μ)</t>
  </si>
  <si>
    <t xml:space="preserve">• the percentile = </t>
  </si>
  <si>
    <t>exp(μ + (zₓ × σ))</t>
  </si>
  <si>
    <t xml:space="preserve">• z₀.₈₀ = </t>
  </si>
  <si>
    <t xml:space="preserve">• z₀.₇₀ = </t>
  </si>
  <si>
    <t>Calculate the ceded risk adjustment as the difference between gross and net risk adjustments</t>
  </si>
  <si>
    <t xml:space="preserve">Define the risk adjustment for reinsurance contracts held </t>
  </si>
  <si>
    <t>Describe how the cost of reinsurance can be used to determine the risk adjustment for reinsurance contracts held</t>
  </si>
  <si>
    <t>Describe how the risk adjustment as a percentage of present value of future cash flows would differ between gross and ceded under:</t>
  </si>
  <si>
    <t>i) A quota share treaty</t>
  </si>
  <si>
    <t>ii) An excess of loss treaty covering losses above a fixed dollar threshold</t>
  </si>
  <si>
    <t>Spreadsheet calculation / constructed response</t>
  </si>
  <si>
    <t>C2</t>
  </si>
  <si>
    <t>CIA IFRS 2 (Risk Adjustment)</t>
  </si>
  <si>
    <t>Candidates did not perform well on this question. This is a great question that combines understanding of the Risk Adjustment concept with reinsurance concepts.</t>
  </si>
  <si>
    <t>Gross mean </t>
  </si>
  <si>
    <t>Net mean </t>
  </si>
  <si>
    <t>Then according to the question ceded RA = Gross RA - Net RA</t>
  </si>
  <si>
    <t>Gross 80th</t>
  </si>
  <si>
    <t>Net 70th</t>
  </si>
  <si>
    <t>Gross RA</t>
  </si>
  <si>
    <t>Net RA</t>
  </si>
  <si>
    <t>Risk Adjustment for reinsurance contract held is the amount an entity require for bearing the uncertainty about timing and amout of reinsurance cashflows for non financial risk</t>
  </si>
  <si>
    <t>The risk adjustment is directly related to the cost of reinsurnace as its essentially the compensation an entity requires to relieve themselves of the risk, we can select a higher percentile using different methods</t>
  </si>
  <si>
    <t>i. the % would be the same between gross and ceded, since ceded would be a % of gross cash flow</t>
  </si>
  <si>
    <t>ii. the risk adjustment % would be higher for the ceded compared to gross, since the excess of loss treaty would have higher volatility for the ceded portion</t>
  </si>
  <si>
    <t>Part a. of this question is fairly straightforward - the candidate just needs to understand what the risk adjustment represents in the context of a loss distribution.</t>
  </si>
  <si>
    <t>Part b. is a straightforward definition, but parts c. and d. require more understanding of reinsurance risk transfer</t>
  </si>
  <si>
    <t>1. Many candidates did not remember to deduct the mean from the 80th and 70th percentiles of the distributions to get the risk adjustments</t>
  </si>
  <si>
    <t>2. Most candidates had some intuitive understanding of the answers for parts c. and d., but were unable to provide a clear enough explanation for full credit</t>
  </si>
  <si>
    <t>The following information is available for a federally regulated property and casualty insurance company as at December 31, 2024.</t>
  </si>
  <si>
    <t>All amounts are in thousands of dollars ($000s).</t>
  </si>
  <si>
    <t>Capital available:</t>
  </si>
  <si>
    <t>Common shares issued by the company</t>
  </si>
  <si>
    <t>Surplus</t>
  </si>
  <si>
    <t>Retained earnings</t>
  </si>
  <si>
    <t>Accumulated other comprehensive income</t>
  </si>
  <si>
    <t>Earthquake and nuclear reserves</t>
  </si>
  <si>
    <t>Category B instruments</t>
  </si>
  <si>
    <t>Category C instruments</t>
  </si>
  <si>
    <t>Goodwill and other intangible assets</t>
  </si>
  <si>
    <t>Unamortized insurance acquisition cash flows other than those arising from commissions and premium taxes</t>
  </si>
  <si>
    <t>Insurance risk margin:</t>
  </si>
  <si>
    <t>Capital required at target</t>
  </si>
  <si>
    <t>Unexpired coverage</t>
  </si>
  <si>
    <t>Liability for incurred claims</t>
  </si>
  <si>
    <t>Earthquake and nuclear catastrophes</t>
  </si>
  <si>
    <t>Reinsurance held with unregistered insurers</t>
  </si>
  <si>
    <t>Liability for incurred claims (including risk adjustment)</t>
  </si>
  <si>
    <t>Asset for incurred claims (including risk adjustment)</t>
  </si>
  <si>
    <t>Risk Adjustment for Non-Financial Risk</t>
  </si>
  <si>
    <t>Risk Factor</t>
  </si>
  <si>
    <t>Liability for incurred claims multiplier</t>
  </si>
  <si>
    <t>Auto - Liability</t>
  </si>
  <si>
    <t>Auto - Personal Accident</t>
  </si>
  <si>
    <t>Unexpired coverage for insurance contracts issued</t>
  </si>
  <si>
    <t>Unexpired coverage for reinsurance contracts held</t>
  </si>
  <si>
    <t>net premiums received in the past 12 months</t>
  </si>
  <si>
    <t>Market risk margin:</t>
  </si>
  <si>
    <t>Interest rate risk</t>
  </si>
  <si>
    <t>Foreign exchange risk</t>
  </si>
  <si>
    <t>Equity risk</t>
  </si>
  <si>
    <t>Real estate risk</t>
  </si>
  <si>
    <t>Interest rate risk shock factor</t>
  </si>
  <si>
    <t>Bond and debentures fair value</t>
  </si>
  <si>
    <t>Bond and debentures modified duration</t>
  </si>
  <si>
    <t>Mortgages fair value</t>
  </si>
  <si>
    <t>Mortgages modified duration</t>
  </si>
  <si>
    <t>AIC modified duration</t>
  </si>
  <si>
    <t>LIC modified duration</t>
  </si>
  <si>
    <t>Operational risk margin:</t>
  </si>
  <si>
    <t>Risk factor</t>
  </si>
  <si>
    <t>Direct premiums received in the past 12 months for insurance contracts issued</t>
  </si>
  <si>
    <t>Premiums received in the past 12 months for reinsurance contracts issued arising from third party reinsurance</t>
  </si>
  <si>
    <t>premiums received in the past 12 months for reinsurance contracts issued arising from intra-group pooling arrangements</t>
  </si>
  <si>
    <t>Premiums paid in the past 12 months for reinsurance contracts held arising from third party reinsurance</t>
  </si>
  <si>
    <t>premiums paid in the past 12 months for reinsurance contracts held arising from intra-group pooling arrangements</t>
  </si>
  <si>
    <t>Risk factor for growth in gross premiums received in the past 12 months above a 20% threshold</t>
  </si>
  <si>
    <t>n/a</t>
  </si>
  <si>
    <t>Risk factor for total capital required, before the operational risk margin and diversification credit</t>
  </si>
  <si>
    <t>Risk factor for cap on total capital required, before the operational risk margin and diversification credit</t>
  </si>
  <si>
    <t>Other information</t>
  </si>
  <si>
    <t>The company is using premium allocation approach for the measurement of insurance contracts liabilities</t>
  </si>
  <si>
    <t>The company has no loss component as at December 31, 2024</t>
  </si>
  <si>
    <t>Correlation factor between asset risk margin and insurance risk margin</t>
  </si>
  <si>
    <t>Capital required at target for credit risk margin</t>
  </si>
  <si>
    <t>Capital required at target for operational risk margin</t>
  </si>
  <si>
    <t>1.0 point</t>
  </si>
  <si>
    <t>Identify and briefly describe two considerations in defining Capital Available of the company for Minimum Capital Test (MCT) purpose</t>
  </si>
  <si>
    <t>3.5 points</t>
  </si>
  <si>
    <t>Calculate the Minimum Capital Test (MCT) ratio as at December 31, 2024.</t>
  </si>
  <si>
    <t>Briefly describe minimum capital and supervisory target capital levels set by the Office of the Superintendent of Financial Institutions (OSFI).</t>
  </si>
  <si>
    <t>Briefly describe the potential action OSFI may take regarding this company.</t>
  </si>
  <si>
    <t>C4</t>
  </si>
  <si>
    <t>OSFI Minimum Capital Test Guideline</t>
  </si>
  <si>
    <t>This question tests understanding of the calculation and interpretation of the MCT ratio, a core concept of exam 6C. Candidates did not perform well, perhaps due to the number of steps involved.</t>
  </si>
  <si>
    <t>When defining the MCT Capital Available, we need to consider the following:</t>
  </si>
  <si>
    <t>Available - Is the capital available fully paid in?</t>
  </si>
  <si>
    <t>Permanence - how long will the duration of the capital be available for?</t>
  </si>
  <si>
    <t>First, we calculate the capital available:</t>
  </si>
  <si>
    <t>Category A</t>
  </si>
  <si>
    <t>Category B</t>
  </si>
  <si>
    <t>Category C</t>
  </si>
  <si>
    <t>Total Capital Available</t>
  </si>
  <si>
    <t>Next, we deduct any regulatory adjustments</t>
  </si>
  <si>
    <t>Regulatory Adj</t>
  </si>
  <si>
    <t>Net Capital Available</t>
  </si>
  <si>
    <t>Net CapAv excl. AOCI</t>
  </si>
  <si>
    <t>Next, we assess whether Category B and C capital exceeds limits:</t>
  </si>
  <si>
    <t>Category</t>
  </si>
  <si>
    <t>Actual</t>
  </si>
  <si>
    <t>Limit</t>
  </si>
  <si>
    <t>Deductions</t>
  </si>
  <si>
    <t>B+C</t>
  </si>
  <si>
    <t>C</t>
  </si>
  <si>
    <t>Need to deduct 4808 from capital available due to Category C limits:</t>
  </si>
  <si>
    <t>Final Capital Available:</t>
  </si>
  <si>
    <t>Derive Insurance Risk Margin:</t>
  </si>
  <si>
    <t>Margin for LIC:</t>
  </si>
  <si>
    <t>Coverage</t>
  </si>
  <si>
    <t>LIC excl. RA</t>
  </si>
  <si>
    <t>AIC excl. RA</t>
  </si>
  <si>
    <t>Margin</t>
  </si>
  <si>
    <t>1.1 x class of risk factor * (LIC excl. RA - AIC excl. RA)</t>
  </si>
  <si>
    <t>Auto-Liability</t>
  </si>
  <si>
    <t>Auto-Personal Accident</t>
  </si>
  <si>
    <t>Total</t>
  </si>
  <si>
    <t>Margin for Unexpired Coverage</t>
  </si>
  <si>
    <t>Net premiums</t>
  </si>
  <si>
    <t>Net unexpired coverage</t>
  </si>
  <si>
    <t>risk factor * MAX(30%*net prems, net unexpired coverage)</t>
  </si>
  <si>
    <t>Earthquake and nuclear catastrophes</t>
  </si>
  <si>
    <t>Reinsurance held with unregistered insurers</t>
  </si>
  <si>
    <t>Total Insurance Risk Margin:</t>
  </si>
  <si>
    <t>Derive Market Risk Margin:</t>
  </si>
  <si>
    <t>Interest Rate Risk:</t>
  </si>
  <si>
    <t>need to obtain weighted duration for both assets and liabilities</t>
  </si>
  <si>
    <t>Value</t>
  </si>
  <si>
    <t>Duration</t>
  </si>
  <si>
    <t>Assets </t>
  </si>
  <si>
    <t>Net LIC</t>
  </si>
  <si>
    <t>(LRC can be excluded given not onerous and LRC excl. LC is not interest rate sensitive)</t>
  </si>
  <si>
    <t>Total Market Risk Margin:</t>
  </si>
  <si>
    <t>Credit Risk Margin</t>
  </si>
  <si>
    <t>Operational Risk Margin</t>
  </si>
  <si>
    <t>SUM(IMCO)</t>
  </si>
  <si>
    <t>Calculate diversification credit:</t>
  </si>
  <si>
    <t>Asset Risk</t>
  </si>
  <si>
    <t>Insurance Risk</t>
  </si>
  <si>
    <t>Diversification Credit</t>
  </si>
  <si>
    <t>Capital Required</t>
  </si>
  <si>
    <t>Minimum Capital Required</t>
  </si>
  <si>
    <t>MCT Ratio</t>
  </si>
  <si>
    <t>The minimum capital ratio is set at 100%. There would be viability concern of the insurer if the MCT ratio falls below 100%.</t>
  </si>
  <si>
    <t>The supervisiory target capital levels is set at 150%. This is to allow early intervention by OSFI.</t>
  </si>
  <si>
    <t>It is subjected to early intervention by OSFI as the MCT ratio is below the supervisory target of 150%.</t>
  </si>
  <si>
    <t>OSFI may require insurer to submit an action plan on how to bring up the MCT ratio in the coming years.</t>
  </si>
  <si>
    <t>Candidates had a lot of trouble on part a.; many candidates did not know the considerations for Capital Available, and answered in overly general terms.</t>
  </si>
  <si>
    <t>Candidates were also challenged by the calculation of the MCT Ratio, but generally did very well on parts c and d.</t>
  </si>
  <si>
    <t>The candidate above demonstrated and clearly explained the steps and formulas used in the calculation.</t>
  </si>
  <si>
    <t>1. These type of MCT Ratio calculation questions are very typical of exam 6C. Candidates should not be overwhelmed by the steps involved and have a game plan for these questions</t>
  </si>
  <si>
    <t>2. Some candidates had trouble determining the correct additions/deductions in the Capital Available calculation</t>
  </si>
  <si>
    <t>3. Some candidates did not remember the calculation of the margin for unexpired coverage, or used incorrect values in the calculation</t>
  </si>
  <si>
    <t>4. Some candidates did not correctly calculate the interest rate margin. Candidates need to consider duration of the gross LIC and AIC to find the duration of the net LIC</t>
  </si>
  <si>
    <t>•   The risk-free yield curve is constructed using Government of Canada zero-coupon bonds</t>
  </si>
  <si>
    <t>•   The illiquidity premium for insurance contract liabilities is estimated to be the spread between Corporate A bonds and risk-free assets, plus a 50bps margin.</t>
  </si>
  <si>
    <t>•   All rates and yields are assumed to be spot rates and all assets provide no coupons</t>
  </si>
  <si>
    <t>•   The risk adjustment for non-financial risk is determined using the cost of capital method</t>
  </si>
  <si>
    <t>•   There are no cash flows other than the unpaid claims and loss adjustment expenses to consider in the LIC</t>
  </si>
  <si>
    <t>•   Claims and expense payments are assumed to occur in the middle of each year</t>
  </si>
  <si>
    <t>•   The best estimate of the undiscounted unpaid claims and loss adjustment expenses is:</t>
  </si>
  <si>
    <t>•   The company's cost of capital is:</t>
  </si>
  <si>
    <t>Asset Information</t>
  </si>
  <si>
    <t>Maturity (Years)</t>
  </si>
  <si>
    <t>Federal Government</t>
  </si>
  <si>
    <t>Corporate AA</t>
  </si>
  <si>
    <t>Corporate A</t>
  </si>
  <si>
    <t>Corporate BBB</t>
  </si>
  <si>
    <t>Incremental Payment Pattern ($)</t>
  </si>
  <si>
    <t>Capital Held to Support the Company</t>
  </si>
  <si>
    <t>Briefly describe the two methods an entity can use to determine the discount rates to be used for the valuation of insurance contract liabilities under IFRS 17:</t>
    <phoneticPr fontId="0" type="noConversion"/>
  </si>
  <si>
    <t>i) Bottom-up Approach</t>
  </si>
  <si>
    <t>ii) Top-Down Approach</t>
  </si>
  <si>
    <t>Describe how the two methods from part a. above can be combined in a "hybrid approach" to derive the discount rate under IFRS 17.</t>
  </si>
  <si>
    <t>Calculate the discount curve using this combined method.</t>
  </si>
  <si>
    <t>Briefly describe what a locked-in yield curve is and identify one situation in which it would be used in.</t>
  </si>
  <si>
    <t>Define the risk adjustment.</t>
  </si>
  <si>
    <t>f.</t>
  </si>
  <si>
    <t>Briefly describe whether an explicit risk adjustment calculation is required for the liability for remaining coverage (LRC) under premium allocation approach (PAA).</t>
    <phoneticPr fontId="0" type="noConversion"/>
  </si>
  <si>
    <t>g.</t>
  </si>
  <si>
    <t>Calculate the liability for incurred claims (LIC).</t>
    <phoneticPr fontId="0" type="noConversion"/>
  </si>
  <si>
    <t>h.</t>
  </si>
  <si>
    <t>Calculate the Macaulay duration of the total LIC from part g. above.</t>
  </si>
  <si>
    <t>CIA - Discount Rates, CIA - IFRS 2 (Risk Adjustment), CIA - Duration</t>
  </si>
  <si>
    <t>Candidates generally performed well on this question, although some subparts were more challenging. This is a question that covers a lot of details of IFRS 17 discounting.</t>
  </si>
  <si>
    <t>CIA Discount rates - page 14/43 for Bottom-up and page 15/43 for top-down</t>
  </si>
  <si>
    <t>Bottom-up approach: A liquid risk-free yield curve is adjusted to reflect the differences between the liquidity characteristics of the financial instruments that underlie the rates observed in the market and the liquidity characteristics of the insurance contracts.</t>
  </si>
  <si>
    <t>A top-down approach: The yield to maturity of a reference portfolio of assets is adjusted to eliminate any factors that are not relevant to insurance contracts.</t>
  </si>
  <si>
    <t>and then adjusts the portfolio to remove items which are not relevant to insurance contracts (e.g. credit risk).</t>
  </si>
  <si>
    <t>Other solutions:</t>
  </si>
  <si>
    <t>The bottom-up method starts with the risk free rate and adds an illiquidity premium.</t>
  </si>
  <si>
    <t>The risk free rate is generally derived using Government of Canada bonds, which would be considered risk-free due to the low probability of default of the Canadian Government</t>
  </si>
  <si>
    <t>The illiquidity premium is an adjustment to reflect the liquidity characteristics of the insurance contracts (i.e., the fact that insurance contract liabilities tend to be less liquid than the assets the rates are derived from)</t>
  </si>
  <si>
    <t>CIA Discount Rates, page 17/43</t>
  </si>
  <si>
    <t>The combined method leverages the bottom-up formula of Discount Rate = Risk-Free Rate + Reference Portfolio Illiquidity premium</t>
  </si>
  <si>
    <t>The illiquidity premium is derived using the top-down approach, conceptually, the Reference Portfolio Illiquidity Premium = (Top-Down Discount Rate) - (Risk-free Rate)</t>
  </si>
  <si>
    <t>Extra detail, not required for full points:</t>
  </si>
  <si>
    <t>In practice, the illiquidity premium = (r * asset portfolio liquidity premium) + Constant Illiquidity Premium Difference</t>
  </si>
  <si>
    <t>The constant term and the multiplicative factor (r) are set based on judgement and any available data</t>
  </si>
  <si>
    <t>CIA Discount Rates, page 14-17/43</t>
  </si>
  <si>
    <t>Spread</t>
  </si>
  <si>
    <t>Illiquidity premium</t>
  </si>
  <si>
    <t>Risk-free rate</t>
  </si>
  <si>
    <t>Discount Curve</t>
  </si>
  <si>
    <t>CIA Discount Rates, page 24/43</t>
  </si>
  <si>
    <r>
      <rPr>
        <sz val="11"/>
        <color rgb="FF000000"/>
        <rFont val="Calibri"/>
        <family val="2"/>
      </rPr>
      <t xml:space="preserve">Locked-in yield curve refers to yield curves determined either at the initial recognition of the </t>
    </r>
    <r>
      <rPr>
        <sz val="11"/>
        <color rgb="FFFF0000"/>
        <rFont val="Calibri"/>
        <family val="2"/>
      </rPr>
      <t>group</t>
    </r>
    <r>
      <rPr>
        <sz val="11"/>
        <color rgb="FF000000"/>
        <rFont val="Calibri"/>
        <family val="2"/>
      </rPr>
      <t xml:space="preserve"> of contracts or at the date of incurred claims</t>
    </r>
  </si>
  <si>
    <t>The three purposes include (identify one of 3):</t>
  </si>
  <si>
    <t>•  Adjusting and accreting interest on the CSM</t>
  </si>
  <si>
    <t>•  Systematic allocation of IFIE to the income statement if the entity chooses to disaggregate the IFIE between profit and loss and the OCI</t>
  </si>
  <si>
    <t>•  The entity uses the PAA and there is a significant financing component, as defined in IFRS 15</t>
  </si>
  <si>
    <t>CIA IFRS 2 (Risk Adjustment), p.6/42</t>
  </si>
  <si>
    <t>An entity shall adjust the estimate of the present value of the future cash flows to reflect the compensation that the entity requires for bearing the uncertainty</t>
  </si>
  <si>
    <t>about the amount and timing of the cash flows that arises from non-financial risk</t>
  </si>
  <si>
    <t>Any 2 of the following:</t>
  </si>
  <si>
    <t>compensation</t>
  </si>
  <si>
    <t>bearing uncertainty</t>
  </si>
  <si>
    <t>amount and timing of cashflows</t>
  </si>
  <si>
    <t>non-financial risk</t>
  </si>
  <si>
    <t>CIA IFRS 2 (Risk Adjustment), p.18/42</t>
  </si>
  <si>
    <t>For an entity using PAA, an explicit RA calculation for the LRC is not required for financial reporting purposes for groups that are not deemed onerous.</t>
  </si>
  <si>
    <t>CIA IFRS 2 (Risk Adjustment), page 24-26/42</t>
  </si>
  <si>
    <t>Timing</t>
  </si>
  <si>
    <t>(given)</t>
  </si>
  <si>
    <t>Undisc CFs</t>
  </si>
  <si>
    <t>Disc CFs</t>
  </si>
  <si>
    <t>Cost of Capital (CoC)</t>
  </si>
  <si>
    <t>Disc CoC</t>
  </si>
  <si>
    <t>PV CFs</t>
  </si>
  <si>
    <t>Risk Adj</t>
  </si>
  <si>
    <t>LIC</t>
  </si>
  <si>
    <t>CIA Duration, page 5/11</t>
  </si>
  <si>
    <t xml:space="preserve">Timing / t = </t>
  </si>
  <si>
    <t>PVCF(t)</t>
  </si>
  <si>
    <t>Macaulay Duration =</t>
  </si>
  <si>
    <t>This was a long question with many parts going into the details of IFRS 17 discount rates. Candidates generally did well</t>
  </si>
  <si>
    <t>Perhaps due to the question length, there was no candidate who got full credit so this solution is the model solution</t>
  </si>
  <si>
    <t>1. Most candidates did not understand the purpose and meaning of the locked-in yield curve (part d.)</t>
  </si>
  <si>
    <t>2. for part f., many candidates did not recognize that an explicit risk adjustment calculation is still required in the PAA method if the insurance contracts are onerous</t>
  </si>
  <si>
    <t>A federally regulated property and casualty insurance company writes one-year property insurance contracts. For a group of contracts beginning January 1, 2025, the following information is provided. All amounts are in thousands of dollars ($000s).</t>
  </si>
  <si>
    <t>Premium written</t>
  </si>
  <si>
    <t>Premium received</t>
  </si>
  <si>
    <t>Insurance Acquisition expenses paid</t>
  </si>
  <si>
    <t>Expected claims payments</t>
  </si>
  <si>
    <t>Risk adjustment</t>
  </si>
  <si>
    <t xml:space="preserve">• Acquisition expenses are amortized over the coverage period </t>
  </si>
  <si>
    <t>• Revenue is recognized based on the passage of time</t>
  </si>
  <si>
    <t>• There is no investment component</t>
  </si>
  <si>
    <t>• There is no discounting and financing component</t>
  </si>
  <si>
    <t>• There is no reinsurance</t>
  </si>
  <si>
    <t>• The remainder of premium written is to be received in equal installments at the end of Q1 and Q2</t>
  </si>
  <si>
    <t>• Facts and circumstances do not indicate that the group of contracts is onerous at inception</t>
  </si>
  <si>
    <t>Calculate the initial Liability for Remaining Coverage (LRC) at inception under the Premium Allocation Approach (PAA)</t>
  </si>
  <si>
    <t>Calculate the LRC as of March 31, 2025, before considering the revised estimates, and after receiving the Q1 premium installment</t>
  </si>
  <si>
    <t>At March 31, 2025 (end of Q1), the company revised its expected remaining claims payments to 9000 and risk adjustment to 720, due to adverse experience.</t>
  </si>
  <si>
    <t>Calculate the loss component as of March 31, 2025, after incorporating the revised estimates.</t>
  </si>
  <si>
    <t>Contrast the General Measurement Approach (GMA) and the PAA with respect to each of the following:</t>
  </si>
  <si>
    <t>i. when a quantitative onerous contract test is required</t>
  </si>
  <si>
    <t>ii. How insurance revenue is determined</t>
  </si>
  <si>
    <t>Calculate the unexpired coverage for insurance contracts issued as at March 31, 2025, given the following additional information:</t>
  </si>
  <si>
    <t>Expected Loss Ratio (ELR)</t>
  </si>
  <si>
    <t>Fixed administrative costs expected over remaining coverage period</t>
  </si>
  <si>
    <t>CIA - LRC, OSFI MCT</t>
  </si>
  <si>
    <t>This question had very poor candidate performance. It involves a re-estimation of the LRC midway through the annual cohort which is a very practical real-world situation</t>
  </si>
  <si>
    <t>Initial LRC:</t>
  </si>
  <si>
    <t>Premiums received</t>
  </si>
  <si>
    <t>Insurance acquisition cash flow</t>
  </si>
  <si>
    <t>LRC</t>
  </si>
  <si>
    <t>not onerous at initial inception</t>
  </si>
  <si>
    <t>extra 1000 from Q1 premium installment</t>
  </si>
  <si>
    <t>Amortization to insurance acquisition cash flow during the period</t>
  </si>
  <si>
    <t>amortized 1/4 year </t>
  </si>
  <si>
    <t>Adjustment to financing component</t>
  </si>
  <si>
    <t>Insurance Revenue recognized </t>
  </si>
  <si>
    <t>based on passage of time, meaning 1/4 received</t>
  </si>
  <si>
    <t>Investment Components paid/transferred to LIC</t>
  </si>
  <si>
    <t>LRC as of March 31, 2025</t>
  </si>
  <si>
    <t>Expected Cash Inflows</t>
  </si>
  <si>
    <t>Expected Claims Payments</t>
  </si>
  <si>
    <t>RA</t>
  </si>
  <si>
    <t>Insurance acquisition cash flows</t>
  </si>
  <si>
    <t>LC</t>
  </si>
  <si>
    <t>i.</t>
  </si>
  <si>
    <t>For GMA, a quantitative onerous contract test is always required.</t>
  </si>
  <si>
    <t>For PAA, the quantitative onerous contract test is only required if the qualitative test of facts and circumstances indicate that the group of contracts is likely to be onerous.</t>
  </si>
  <si>
    <t>ii.</t>
  </si>
  <si>
    <t>For GMA, determination of insurance revenue may need to take into account of the expected patterns of premiums, claims, and how CSM is amortized over the period.</t>
  </si>
  <si>
    <t>For PAA, determination of insurance revenue can be either based on passage of time or the expected pattern of ISE.</t>
  </si>
  <si>
    <t>LRC excl. LC</t>
  </si>
  <si>
    <t>unamortized reinsurance commission</t>
  </si>
  <si>
    <t>unamortized insurance acquisition cash flow</t>
  </si>
  <si>
    <t>premiums receivable </t>
  </si>
  <si>
    <t>Q2 prems receivable</t>
  </si>
  <si>
    <t>Unexpired coverage</t>
  </si>
  <si>
    <t>Formula used is:</t>
  </si>
  <si>
    <t>SUM(1-4) * ELR + fixed administrative costs</t>
  </si>
  <si>
    <t>This question was tricky because it involves re-estimating the LRC after some of the coverage period has expired.</t>
  </si>
  <si>
    <t>Part e. in particular requires knowledge of the OSFI unexpired coverage calculation which this candidate was able to identify and tie back to the information provided</t>
  </si>
  <si>
    <t>1. Many candidates were not able to calculate the PAA LRC in part a. Among those that did, only a few mentioned the assumption that Loss Component = 0 for full credit.</t>
  </si>
  <si>
    <t>2. For part b. and c., this requires re-calculation of the LRC with changes to the amounts of premium received and the introduction of a loss component. Candidates generally did not know how to approach these.</t>
  </si>
  <si>
    <t>3. Candidates should review the differences between PAA and GMA methodologies to answer part d.</t>
  </si>
  <si>
    <t>4. Most candidates did not know the OSFI MCT formula for calculating the unexpired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</si>
</sst>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quot;#,##0.00_);[Red]\(&quot;$&quot;#,##0.00\)"/>
    <numFmt numFmtId="44" formatCode="_(&quot;$&quot;* #,##0.00_);_(&quot;$&quot;* \(#,##0.00\);_(&quot;$&quot;* &quot;-&quot;??_);_(@_)"/>
    <numFmt numFmtId="43" formatCode="_(* #,##0.00_);_(* \(#,##0.00\);_(* &quot;-&quot;??_);_(@_)"/>
    <numFmt numFmtId="164" formatCode="_(* #,##0.00_);_(* \(#,##0.00\);_(* \-??_);_(@_)"/>
    <numFmt numFmtId="165" formatCode="_(* #,##0_);_(* \(#,##0\);_(* \-??_);_(@_)"/>
    <numFmt numFmtId="166" formatCode="_(* #,##0_);_(* \(#,##0\);_(* &quot;-&quot;??_);_(@_)"/>
    <numFmt numFmtId="167" formatCode="0.0%"/>
    <numFmt numFmtId="168" formatCode="#,##0.000_);\(#,##0.000\)"/>
    <numFmt numFmtId="169" formatCode="0.0"/>
    <numFmt numFmtId="170" formatCode="#,##0.0000"/>
    <numFmt numFmtId="171" formatCode="_-* #,##0.00_-;\-* #,##0.00_-;_-* &quot;-&quot;??_-;_-@_-"/>
    <numFmt numFmtId="172" formatCode="_-* #,##0.0_-;\-* #,##0.0_-;_-* &quot;-&quot;??_-;_-@_-"/>
    <numFmt numFmtId="173" formatCode="#,##0.0_);\(#,##0.0\)"/>
    <numFmt numFmtId="174" formatCode="_(* #,##0_);_(* \(#,##0\);_(* &quot;-&quot;?_);_(@_)"/>
    <numFmt numFmtId="175" formatCode="0.0000"/>
    <numFmt numFmtId="176" formatCode="0.00000"/>
    <numFmt numFmtId="177" formatCode="_(* #,##0.0_);_(* \(#,##0.0\);_(* &quot;-&quot;?????_);_(@_)"/>
    <numFmt numFmtId="178" formatCode="_(* #,##0.0_);_(* \(#,##0.0\);_(* &quot;-&quot;?_);_(@_)"/>
    <numFmt numFmtId="179" formatCode="0.000"/>
  </numFmts>
  <fonts count="34" x14ac:knownFonts="1">
    <font>
      <sz val="11"/>
      <color theme="1"/>
      <name val="Calibri"/>
      <family val="2"/>
      <scheme val="minor"/>
    </font>
    <font>
      <b/>
      <sz val="11"/>
      <color theme="1"/>
      <name val="Calibri"/>
      <family val="2"/>
      <scheme val="minor"/>
    </font>
    <font>
      <b/>
      <u/>
      <sz val="11"/>
      <color theme="1"/>
      <name val="Calibri"/>
      <family val="2"/>
      <scheme val="minor"/>
    </font>
    <font>
      <b/>
      <sz val="11"/>
      <name val="Calibri"/>
      <family val="2"/>
    </font>
    <font>
      <sz val="11"/>
      <color theme="1"/>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
      <name val="Calibri"/>
      <family val="2"/>
      <scheme val="minor"/>
    </font>
    <font>
      <sz val="11"/>
      <color rgb="FF000000"/>
      <name val="Calibri"/>
      <family val="2"/>
      <scheme val="minor"/>
    </font>
    <font>
      <u/>
      <sz val="11"/>
      <color rgb="FF000000"/>
      <name val="Calibri"/>
      <family val="2"/>
    </font>
    <font>
      <u/>
      <sz val="11"/>
      <name val="Calibri"/>
      <family val="2"/>
      <scheme val="minor"/>
    </font>
    <font>
      <b/>
      <sz val="11"/>
      <color rgb="FFFF0000"/>
      <name val="Calibri"/>
      <family val="2"/>
      <scheme val="minor"/>
    </font>
    <font>
      <b/>
      <sz val="11"/>
      <name val="Calibri"/>
      <family val="2"/>
      <scheme val="minor"/>
    </font>
    <font>
      <b/>
      <sz val="11"/>
      <color rgb="FF000000"/>
      <name val="Calibri"/>
      <family val="2"/>
      <scheme val="minor"/>
    </font>
    <font>
      <sz val="11"/>
      <color theme="4" tint="-0.249977111117893"/>
      <name val="Calibri"/>
      <family val="2"/>
      <scheme val="minor"/>
    </font>
    <font>
      <u/>
      <sz val="11"/>
      <color theme="4" tint="-0.249977111117893"/>
      <name val="Calibri"/>
      <family val="2"/>
      <scheme val="minor"/>
    </font>
    <font>
      <i/>
      <sz val="11"/>
      <color rgb="FF000000"/>
      <name val="Calibri"/>
      <family val="2"/>
    </font>
    <font>
      <sz val="11"/>
      <color rgb="FFFF0000"/>
      <name val="Calibri"/>
      <family val="2"/>
    </font>
    <font>
      <sz val="11"/>
      <color theme="1"/>
      <name val="Calibri"/>
      <family val="2"/>
    </font>
    <font>
      <sz val="11"/>
      <name val="Calibri"/>
      <family val="2"/>
    </font>
    <font>
      <sz val="9"/>
      <color rgb="FF000000"/>
      <name val="Times New Roman"/>
      <charset val="1"/>
    </font>
    <font>
      <u/>
      <sz val="11"/>
      <color theme="4" tint="-0.249977111117893"/>
      <name val="Calibri"/>
      <family val="2"/>
    </font>
    <font>
      <sz val="11"/>
      <color theme="4" tint="-0.249977111117893"/>
      <name val="Calibri"/>
      <family val="2"/>
    </font>
    <font>
      <sz val="11"/>
      <color rgb="FF000000"/>
      <name val="Calibri"/>
      <family val="2"/>
    </font>
    <font>
      <u/>
      <sz val="11"/>
      <name val="Calibri"/>
      <family val="2"/>
    </font>
    <font>
      <b/>
      <u/>
      <sz val="11"/>
      <color rgb="FFFF0000"/>
      <name val="Calibri"/>
      <family val="2"/>
    </font>
    <font>
      <sz val="11"/>
      <color theme="1"/>
      <name val="Calibri"/>
      <charset val="1"/>
    </font>
    <font>
      <sz val="11"/>
      <color rgb="FF000000"/>
      <name val="Calibri"/>
      <charset val="1"/>
    </font>
    <font>
      <b/>
      <sz val="11"/>
      <color theme="1"/>
      <name val="Calibri"/>
      <charset val="1"/>
    </font>
    <font>
      <b/>
      <sz val="11"/>
      <color rgb="FF000000"/>
      <name val="Calibri"/>
      <charset val="1"/>
    </font>
    <font>
      <b/>
      <i/>
      <sz val="11"/>
      <name val="Calibri"/>
      <family val="2"/>
    </font>
    <font>
      <b/>
      <i/>
      <sz val="11"/>
      <color theme="1"/>
      <name val="Calibri"/>
      <family val="2"/>
    </font>
    <font>
      <sz val="11"/>
      <color rgb="FFFF0000"/>
      <name val="Calibri"/>
      <family val="2"/>
      <charset val="1"/>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2F2F2"/>
        <bgColor rgb="FFFFFFCC"/>
      </patternFill>
    </fill>
    <fill>
      <patternFill patternType="solid">
        <fgColor theme="0" tint="-4.9989318521683403E-2"/>
        <bgColor rgb="FFFFFFCC"/>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s>
  <borders count="47">
    <border>
      <left/>
      <right/>
      <top/>
      <bottom/>
      <diagonal/>
    </border>
    <border>
      <left/>
      <right/>
      <top style="thin">
        <color rgb="FF000000"/>
      </top>
      <bottom/>
      <diagonal/>
    </border>
    <border>
      <left/>
      <right/>
      <top/>
      <bottom style="thin">
        <color rgb="FF000000"/>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8">
    <xf numFmtId="0" fontId="0" fillId="0" borderId="0"/>
    <xf numFmtId="0" fontId="6" fillId="0" borderId="0"/>
    <xf numFmtId="0" fontId="4" fillId="0" borderId="0"/>
    <xf numFmtId="0" fontId="4" fillId="0" borderId="0"/>
    <xf numFmtId="164" fontId="6" fillId="0" borderId="0" applyBorder="0" applyProtection="0"/>
    <xf numFmtId="43" fontId="6" fillId="0" borderId="0" applyFont="0" applyFill="0" applyBorder="0" applyAlignment="0" applyProtection="0"/>
    <xf numFmtId="9" fontId="6" fillId="0" borderId="0" applyFont="0" applyFill="0" applyBorder="0" applyAlignment="0" applyProtection="0"/>
    <xf numFmtId="0" fontId="4" fillId="0" borderId="0"/>
    <xf numFmtId="0" fontId="6" fillId="0" borderId="0"/>
    <xf numFmtId="9" fontId="4" fillId="0" borderId="0" applyFont="0" applyFill="0" applyBorder="0" applyAlignment="0" applyProtection="0"/>
    <xf numFmtId="0" fontId="6" fillId="0" borderId="0"/>
    <xf numFmtId="43"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71"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cellStyleXfs>
  <cellXfs count="421">
    <xf numFmtId="0" fontId="0" fillId="0" borderId="0" xfId="0"/>
    <xf numFmtId="0" fontId="2" fillId="0" borderId="0" xfId="0" applyFont="1"/>
    <xf numFmtId="0" fontId="3" fillId="0" borderId="0" xfId="0" applyFont="1"/>
    <xf numFmtId="0" fontId="7" fillId="3" borderId="3" xfId="1" applyFont="1" applyFill="1" applyBorder="1" applyAlignment="1" applyProtection="1">
      <alignment horizontal="center"/>
      <protection locked="0"/>
    </xf>
    <xf numFmtId="0" fontId="7" fillId="3" borderId="0" xfId="1" applyFont="1" applyFill="1" applyAlignment="1" applyProtection="1">
      <alignment horizontal="left"/>
      <protection locked="0"/>
    </xf>
    <xf numFmtId="0" fontId="7" fillId="3" borderId="0" xfId="1" applyFont="1" applyFill="1" applyProtection="1">
      <protection locked="0"/>
    </xf>
    <xf numFmtId="0" fontId="4" fillId="3" borderId="4" xfId="2" applyFill="1" applyBorder="1" applyProtection="1">
      <protection locked="0"/>
    </xf>
    <xf numFmtId="0" fontId="4" fillId="0" borderId="0" xfId="2" applyProtection="1">
      <protection locked="0"/>
    </xf>
    <xf numFmtId="2" fontId="5" fillId="3" borderId="3" xfId="1" applyNumberFormat="1" applyFont="1" applyFill="1" applyBorder="1" applyAlignment="1" applyProtection="1">
      <alignment horizontal="center"/>
      <protection locked="0"/>
    </xf>
    <xf numFmtId="0" fontId="7" fillId="3" borderId="0" xfId="1" applyFont="1" applyFill="1" applyAlignment="1" applyProtection="1">
      <alignment horizontal="center"/>
      <protection locked="0"/>
    </xf>
    <xf numFmtId="2" fontId="7" fillId="3" borderId="3" xfId="1" applyNumberFormat="1" applyFont="1" applyFill="1" applyBorder="1" applyAlignment="1" applyProtection="1">
      <alignment horizontal="center"/>
      <protection locked="0"/>
    </xf>
    <xf numFmtId="0" fontId="4" fillId="3" borderId="0" xfId="2" applyFill="1" applyAlignment="1" applyProtection="1">
      <alignment horizontal="center"/>
      <protection locked="0"/>
    </xf>
    <xf numFmtId="0" fontId="4" fillId="3" borderId="0" xfId="2" applyFill="1" applyAlignment="1">
      <alignment horizontal="left" vertical="center" wrapText="1"/>
    </xf>
    <xf numFmtId="0" fontId="4" fillId="3" borderId="4" xfId="2" applyFill="1" applyBorder="1" applyAlignment="1">
      <alignment horizontal="left" vertical="center" wrapText="1"/>
    </xf>
    <xf numFmtId="0" fontId="8" fillId="3" borderId="0" xfId="2" applyFont="1" applyFill="1" applyAlignment="1">
      <alignment horizontal="left" vertical="center" wrapText="1"/>
    </xf>
    <xf numFmtId="0" fontId="4" fillId="3" borderId="5" xfId="2" applyFill="1" applyBorder="1" applyAlignment="1" applyProtection="1">
      <alignment horizontal="left"/>
      <protection locked="0"/>
    </xf>
    <xf numFmtId="3" fontId="4" fillId="3" borderId="5" xfId="2" applyNumberFormat="1" applyFill="1" applyBorder="1" applyProtection="1">
      <protection locked="0"/>
    </xf>
    <xf numFmtId="0" fontId="4" fillId="3" borderId="0" xfId="2" applyFill="1" applyAlignment="1" applyProtection="1">
      <alignment horizontal="left"/>
      <protection locked="0"/>
    </xf>
    <xf numFmtId="3" fontId="4" fillId="3" borderId="0" xfId="2" applyNumberFormat="1" applyFill="1" applyProtection="1">
      <protection locked="0"/>
    </xf>
    <xf numFmtId="0" fontId="8" fillId="3" borderId="0" xfId="2" applyFont="1" applyFill="1" applyAlignment="1" applyProtection="1">
      <alignment horizontal="left"/>
      <protection locked="0"/>
    </xf>
    <xf numFmtId="3" fontId="4" fillId="3" borderId="0" xfId="2" applyNumberFormat="1" applyFill="1" applyAlignment="1" applyProtection="1">
      <alignment horizontal="center"/>
      <protection locked="0"/>
    </xf>
    <xf numFmtId="3" fontId="7" fillId="3" borderId="0" xfId="3" applyNumberFormat="1" applyFont="1" applyFill="1" applyAlignment="1" applyProtection="1">
      <alignment horizontal="right" vertical="center" wrapText="1"/>
      <protection locked="0"/>
    </xf>
    <xf numFmtId="37" fontId="7" fillId="3" borderId="0" xfId="4" applyNumberFormat="1" applyFont="1" applyFill="1" applyBorder="1" applyAlignment="1" applyProtection="1">
      <alignment horizontal="center"/>
      <protection locked="0"/>
    </xf>
    <xf numFmtId="0" fontId="9" fillId="3" borderId="0" xfId="1" applyFont="1" applyFill="1" applyAlignment="1" applyProtection="1">
      <alignment horizontal="left"/>
      <protection locked="0"/>
    </xf>
    <xf numFmtId="0" fontId="4" fillId="3" borderId="0" xfId="2" applyFill="1" applyProtection="1">
      <protection locked="0"/>
    </xf>
    <xf numFmtId="165" fontId="7" fillId="3" borderId="0" xfId="4" applyNumberFormat="1" applyFont="1" applyFill="1" applyBorder="1" applyProtection="1">
      <protection locked="0"/>
    </xf>
    <xf numFmtId="0" fontId="7" fillId="3" borderId="0" xfId="3" applyFont="1" applyFill="1" applyAlignment="1" applyProtection="1">
      <alignment horizontal="right" vertical="center" wrapText="1"/>
      <protection locked="0"/>
    </xf>
    <xf numFmtId="0" fontId="11" fillId="3" borderId="0" xfId="1" applyFont="1" applyFill="1" applyAlignment="1" applyProtection="1">
      <alignment horizontal="center"/>
      <protection locked="0"/>
    </xf>
    <xf numFmtId="3" fontId="7" fillId="3" borderId="0" xfId="3" applyNumberFormat="1" applyFont="1" applyFill="1" applyAlignment="1" applyProtection="1">
      <alignment horizontal="left" vertical="center" wrapText="1"/>
      <protection locked="0"/>
    </xf>
    <xf numFmtId="0" fontId="9" fillId="3" borderId="0" xfId="1" applyFont="1" applyFill="1" applyAlignment="1" applyProtection="1">
      <alignment horizontal="center"/>
      <protection locked="0"/>
    </xf>
    <xf numFmtId="0" fontId="7" fillId="3" borderId="0" xfId="3" applyFont="1" applyFill="1" applyAlignment="1" applyProtection="1">
      <alignment horizontal="left" vertical="center" wrapText="1"/>
      <protection locked="0"/>
    </xf>
    <xf numFmtId="0" fontId="7" fillId="3" borderId="0" xfId="3" applyFont="1" applyFill="1" applyAlignment="1" applyProtection="1">
      <alignment horizontal="center" vertical="center" wrapText="1"/>
      <protection locked="0"/>
    </xf>
    <xf numFmtId="0" fontId="9" fillId="3" borderId="0" xfId="1" applyFont="1" applyFill="1" applyAlignment="1" applyProtection="1">
      <alignment horizontal="left" indent="1"/>
      <protection locked="0"/>
    </xf>
    <xf numFmtId="2" fontId="7" fillId="3" borderId="3" xfId="1" applyNumberFormat="1" applyFont="1" applyFill="1" applyBorder="1" applyProtection="1">
      <protection locked="0"/>
    </xf>
    <xf numFmtId="3" fontId="4" fillId="0" borderId="0" xfId="2" applyNumberFormat="1" applyProtection="1">
      <protection locked="0"/>
    </xf>
    <xf numFmtId="2" fontId="7" fillId="3" borderId="6" xfId="1" applyNumberFormat="1" applyFont="1" applyFill="1" applyBorder="1" applyAlignment="1" applyProtection="1">
      <alignment horizontal="left"/>
      <protection locked="0"/>
    </xf>
    <xf numFmtId="0" fontId="9" fillId="3" borderId="7" xfId="1" applyFont="1" applyFill="1" applyBorder="1" applyAlignment="1" applyProtection="1">
      <alignment horizontal="center"/>
      <protection locked="0"/>
    </xf>
    <xf numFmtId="37" fontId="7" fillId="3" borderId="7" xfId="4" applyNumberFormat="1" applyFont="1" applyFill="1" applyBorder="1" applyAlignment="1" applyProtection="1">
      <alignment horizontal="center"/>
      <protection locked="0"/>
    </xf>
    <xf numFmtId="165" fontId="7" fillId="3" borderId="7" xfId="4" applyNumberFormat="1" applyFont="1" applyFill="1" applyBorder="1" applyProtection="1">
      <protection locked="0"/>
    </xf>
    <xf numFmtId="0" fontId="4" fillId="3" borderId="8" xfId="2" applyFill="1" applyBorder="1" applyProtection="1">
      <protection locked="0"/>
    </xf>
    <xf numFmtId="2" fontId="7" fillId="0" borderId="0" xfId="1" applyNumberFormat="1" applyFont="1" applyProtection="1">
      <protection locked="0"/>
    </xf>
    <xf numFmtId="0" fontId="4" fillId="0" borderId="0" xfId="2" applyAlignment="1" applyProtection="1">
      <alignment horizontal="center"/>
      <protection locked="0"/>
    </xf>
    <xf numFmtId="0" fontId="9" fillId="0" borderId="0" xfId="1" applyFont="1" applyAlignment="1" applyProtection="1">
      <alignment horizontal="left" wrapText="1"/>
      <protection locked="0"/>
    </xf>
    <xf numFmtId="2" fontId="7" fillId="0" borderId="0" xfId="1" applyNumberFormat="1" applyFont="1" applyAlignment="1" applyProtection="1">
      <alignment vertical="center"/>
      <protection locked="0"/>
    </xf>
    <xf numFmtId="2" fontId="12" fillId="0" borderId="0" xfId="2" applyNumberFormat="1"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right"/>
      <protection locked="0"/>
    </xf>
    <xf numFmtId="0" fontId="5" fillId="0" borderId="0" xfId="2" applyFont="1" applyAlignment="1" applyProtection="1">
      <alignment horizontal="right"/>
      <protection locked="0"/>
    </xf>
    <xf numFmtId="166" fontId="9" fillId="0" borderId="0" xfId="5" applyNumberFormat="1" applyFont="1" applyAlignment="1" applyProtection="1">
      <alignment horizontal="left" wrapText="1"/>
      <protection locked="0"/>
    </xf>
    <xf numFmtId="0" fontId="4" fillId="0" borderId="0" xfId="2" applyAlignment="1" applyProtection="1">
      <alignment horizontal="right" vertical="center"/>
      <protection locked="0"/>
    </xf>
    <xf numFmtId="0" fontId="1" fillId="0" borderId="0" xfId="2" applyFont="1" applyAlignment="1" applyProtection="1">
      <alignment horizontal="right" vertical="center"/>
      <protection locked="0"/>
    </xf>
    <xf numFmtId="0" fontId="1" fillId="0" borderId="0" xfId="2" applyFont="1" applyProtection="1">
      <protection locked="0"/>
    </xf>
    <xf numFmtId="166" fontId="13" fillId="0" borderId="0" xfId="5" applyNumberFormat="1" applyFont="1" applyAlignment="1" applyProtection="1">
      <alignment horizontal="center"/>
      <protection locked="0"/>
    </xf>
    <xf numFmtId="2" fontId="7" fillId="0" borderId="0" xfId="1" applyNumberFormat="1" applyFont="1" applyAlignment="1" applyProtection="1">
      <alignment horizontal="center"/>
      <protection locked="0"/>
    </xf>
    <xf numFmtId="0" fontId="9" fillId="0" borderId="0" xfId="1" applyFont="1" applyAlignment="1" applyProtection="1">
      <alignment horizontal="right"/>
      <protection locked="0"/>
    </xf>
    <xf numFmtId="0" fontId="12" fillId="0" borderId="0" xfId="2" applyFont="1" applyAlignment="1" applyProtection="1">
      <alignment wrapText="1"/>
      <protection locked="0"/>
    </xf>
    <xf numFmtId="2" fontId="7" fillId="0" borderId="0" xfId="1" applyNumberFormat="1" applyFont="1" applyAlignment="1" applyProtection="1">
      <alignment horizontal="center" vertical="center"/>
      <protection locked="0"/>
    </xf>
    <xf numFmtId="0" fontId="4" fillId="0" borderId="0" xfId="2" applyAlignment="1" applyProtection="1">
      <alignment horizontal="right"/>
      <protection locked="0"/>
    </xf>
    <xf numFmtId="166" fontId="14" fillId="0" borderId="0" xfId="5" applyNumberFormat="1" applyFont="1" applyAlignment="1" applyProtection="1">
      <alignment horizontal="left" wrapText="1"/>
      <protection locked="0"/>
    </xf>
    <xf numFmtId="0" fontId="7" fillId="0" borderId="0" xfId="1" applyFont="1" applyAlignment="1" applyProtection="1">
      <alignment horizontal="right"/>
      <protection locked="0"/>
    </xf>
    <xf numFmtId="3" fontId="15" fillId="0" borderId="0" xfId="2" applyNumberFormat="1" applyFont="1" applyProtection="1">
      <protection locked="0"/>
    </xf>
    <xf numFmtId="0" fontId="15" fillId="0" borderId="0" xfId="2" applyFont="1" applyProtection="1">
      <protection locked="0"/>
    </xf>
    <xf numFmtId="0" fontId="5" fillId="0" borderId="0" xfId="2" applyFont="1" applyAlignment="1" applyProtection="1">
      <alignment horizontal="center"/>
      <protection locked="0"/>
    </xf>
    <xf numFmtId="166" fontId="7" fillId="0" borderId="0" xfId="5" applyNumberFormat="1" applyFont="1" applyAlignment="1" applyProtection="1">
      <alignment horizontal="center"/>
      <protection locked="0"/>
    </xf>
    <xf numFmtId="0" fontId="4" fillId="0" borderId="0" xfId="2" applyAlignment="1" applyProtection="1">
      <alignment vertical="center"/>
      <protection locked="0"/>
    </xf>
    <xf numFmtId="0" fontId="16" fillId="0" borderId="0" xfId="2" applyFont="1" applyAlignment="1" applyProtection="1">
      <alignment horizontal="centerContinuous"/>
      <protection locked="0"/>
    </xf>
    <xf numFmtId="166" fontId="1" fillId="0" borderId="0" xfId="5" applyNumberFormat="1" applyFont="1" applyProtection="1">
      <protection locked="0"/>
    </xf>
    <xf numFmtId="3" fontId="1" fillId="0" borderId="0" xfId="2" applyNumberFormat="1" applyFont="1" applyProtection="1">
      <protection locked="0"/>
    </xf>
    <xf numFmtId="166" fontId="4" fillId="0" borderId="0" xfId="2" applyNumberFormat="1" applyProtection="1">
      <protection locked="0"/>
    </xf>
    <xf numFmtId="167" fontId="1" fillId="0" borderId="0" xfId="6" applyNumberFormat="1" applyFont="1" applyProtection="1">
      <protection locked="0"/>
    </xf>
    <xf numFmtId="0" fontId="12" fillId="0" borderId="0" xfId="0" applyFont="1"/>
    <xf numFmtId="0" fontId="7" fillId="0" borderId="0" xfId="2" applyFont="1" applyProtection="1">
      <protection locked="0"/>
    </xf>
    <xf numFmtId="0" fontId="7" fillId="0" borderId="0" xfId="2" applyFont="1" applyAlignment="1" applyProtection="1">
      <alignment horizontal="center"/>
      <protection locked="0"/>
    </xf>
    <xf numFmtId="0" fontId="7" fillId="3" borderId="9" xfId="1" applyFont="1" applyFill="1" applyBorder="1" applyAlignment="1" applyProtection="1">
      <alignment horizontal="center"/>
      <protection locked="0"/>
    </xf>
    <xf numFmtId="0" fontId="7" fillId="3" borderId="10" xfId="1" applyFont="1" applyFill="1" applyBorder="1" applyAlignment="1" applyProtection="1">
      <alignment horizontal="left"/>
      <protection locked="0"/>
    </xf>
    <xf numFmtId="0" fontId="7" fillId="3" borderId="10" xfId="1" applyFont="1" applyFill="1" applyBorder="1" applyProtection="1">
      <protection locked="0"/>
    </xf>
    <xf numFmtId="2" fontId="5" fillId="3" borderId="12" xfId="1" applyNumberFormat="1" applyFont="1" applyFill="1" applyBorder="1" applyAlignment="1" applyProtection="1">
      <alignment horizontal="center"/>
      <protection locked="0"/>
    </xf>
    <xf numFmtId="0" fontId="4" fillId="3" borderId="13" xfId="2" applyFill="1" applyBorder="1" applyProtection="1">
      <protection locked="0"/>
    </xf>
    <xf numFmtId="2" fontId="7" fillId="3" borderId="12" xfId="1" applyNumberFormat="1" applyFont="1" applyFill="1" applyBorder="1" applyAlignment="1" applyProtection="1">
      <alignment horizontal="center"/>
      <protection locked="0"/>
    </xf>
    <xf numFmtId="0" fontId="4" fillId="3" borderId="13" xfId="2" applyFill="1" applyBorder="1" applyAlignment="1">
      <alignment horizontal="left" vertical="center" wrapText="1"/>
    </xf>
    <xf numFmtId="0" fontId="7" fillId="3" borderId="12" xfId="1" applyFont="1" applyFill="1" applyBorder="1" applyAlignment="1" applyProtection="1">
      <alignment horizontal="center"/>
      <protection locked="0"/>
    </xf>
    <xf numFmtId="37" fontId="7" fillId="3" borderId="15" xfId="4" applyNumberFormat="1" applyFont="1" applyFill="1" applyBorder="1" applyAlignment="1" applyProtection="1">
      <alignment horizontal="center"/>
      <protection locked="0"/>
    </xf>
    <xf numFmtId="165" fontId="7" fillId="3" borderId="15" xfId="4" applyNumberFormat="1" applyFont="1" applyFill="1" applyBorder="1" applyProtection="1">
      <protection locked="0"/>
    </xf>
    <xf numFmtId="0" fontId="4" fillId="3" borderId="16" xfId="2" applyFill="1" applyBorder="1" applyProtection="1">
      <protection locked="0"/>
    </xf>
    <xf numFmtId="2" fontId="7" fillId="3" borderId="14" xfId="1" applyNumberFormat="1" applyFont="1" applyFill="1" applyBorder="1" applyProtection="1">
      <protection locked="0"/>
    </xf>
    <xf numFmtId="0" fontId="7" fillId="3" borderId="15" xfId="1" applyFont="1" applyFill="1" applyBorder="1" applyAlignment="1" applyProtection="1">
      <alignment horizontal="center"/>
      <protection locked="0"/>
    </xf>
    <xf numFmtId="0" fontId="7" fillId="3" borderId="11" xfId="1" applyFont="1" applyFill="1" applyBorder="1" applyProtection="1">
      <protection locked="0"/>
    </xf>
    <xf numFmtId="0" fontId="7" fillId="3" borderId="12" xfId="1" applyFont="1" applyFill="1" applyBorder="1" applyAlignment="1" applyProtection="1">
      <alignment horizontal="left"/>
      <protection locked="0"/>
    </xf>
    <xf numFmtId="2" fontId="7" fillId="3" borderId="17" xfId="1" applyNumberFormat="1" applyFont="1" applyFill="1" applyBorder="1" applyAlignment="1" applyProtection="1">
      <alignment horizontal="left"/>
      <protection locked="0"/>
    </xf>
    <xf numFmtId="0" fontId="9" fillId="3" borderId="18" xfId="1" applyFont="1" applyFill="1" applyBorder="1" applyAlignment="1" applyProtection="1">
      <alignment horizontal="center"/>
      <protection locked="0"/>
    </xf>
    <xf numFmtId="37" fontId="7" fillId="3" borderId="18" xfId="4" applyNumberFormat="1" applyFont="1" applyFill="1" applyBorder="1" applyAlignment="1" applyProtection="1">
      <alignment horizontal="center"/>
      <protection locked="0"/>
    </xf>
    <xf numFmtId="165" fontId="7" fillId="3" borderId="19" xfId="4" applyNumberFormat="1" applyFont="1" applyFill="1" applyBorder="1" applyProtection="1">
      <protection locked="0"/>
    </xf>
    <xf numFmtId="0" fontId="4" fillId="3" borderId="4" xfId="0" applyFont="1" applyFill="1" applyBorder="1" applyProtection="1">
      <protection locked="0"/>
    </xf>
    <xf numFmtId="0" fontId="4" fillId="0" borderId="0" xfId="0" applyFont="1" applyProtection="1">
      <protection locked="0"/>
    </xf>
    <xf numFmtId="2" fontId="5" fillId="3" borderId="0" xfId="1" applyNumberFormat="1" applyFont="1" applyFill="1" applyAlignment="1" applyProtection="1">
      <alignment horizontal="center"/>
      <protection locked="0"/>
    </xf>
    <xf numFmtId="3" fontId="7" fillId="3" borderId="0" xfId="7" applyNumberFormat="1" applyFont="1" applyFill="1" applyAlignment="1" applyProtection="1">
      <alignment horizontal="left" vertical="center" wrapText="1"/>
      <protection locked="0"/>
    </xf>
    <xf numFmtId="3" fontId="7" fillId="3" borderId="0" xfId="7" applyNumberFormat="1" applyFont="1" applyFill="1" applyAlignment="1" applyProtection="1">
      <alignment horizontal="right" vertical="center" wrapText="1"/>
      <protection locked="0"/>
    </xf>
    <xf numFmtId="0" fontId="7" fillId="3" borderId="0" xfId="7" applyFont="1" applyFill="1" applyAlignment="1" applyProtection="1">
      <alignment horizontal="center" vertical="center" wrapText="1"/>
      <protection locked="0"/>
    </xf>
    <xf numFmtId="37" fontId="7" fillId="3" borderId="0" xfId="4" applyNumberFormat="1" applyFont="1" applyFill="1" applyBorder="1" applyAlignment="1" applyProtection="1">
      <alignment horizontal="left"/>
      <protection locked="0"/>
    </xf>
    <xf numFmtId="3" fontId="4" fillId="0" borderId="0" xfId="0" applyNumberFormat="1" applyFont="1" applyProtection="1">
      <protection locked="0"/>
    </xf>
    <xf numFmtId="0" fontId="4" fillId="3" borderId="8" xfId="0" applyFont="1" applyFill="1" applyBorder="1" applyProtection="1">
      <protection locked="0"/>
    </xf>
    <xf numFmtId="0" fontId="18" fillId="0" borderId="0" xfId="8" applyFont="1" applyAlignment="1" applyProtection="1">
      <alignment horizontal="left"/>
      <protection locked="0"/>
    </xf>
    <xf numFmtId="0" fontId="6" fillId="0" borderId="0" xfId="8" applyProtection="1">
      <protection locked="0"/>
    </xf>
    <xf numFmtId="0" fontId="6" fillId="0" borderId="0" xfId="8" quotePrefix="1" applyProtection="1">
      <protection locked="0"/>
    </xf>
    <xf numFmtId="0" fontId="4" fillId="0" borderId="0" xfId="0" applyFont="1" applyAlignment="1" applyProtection="1">
      <alignment horizontal="center"/>
      <protection locked="0"/>
    </xf>
    <xf numFmtId="0" fontId="4" fillId="3" borderId="11" xfId="0" applyFont="1" applyFill="1" applyBorder="1" applyProtection="1">
      <protection locked="0"/>
    </xf>
    <xf numFmtId="0" fontId="4" fillId="3" borderId="13" xfId="0" applyFont="1" applyFill="1" applyBorder="1" applyProtection="1">
      <protection locked="0"/>
    </xf>
    <xf numFmtId="0" fontId="4" fillId="3" borderId="16" xfId="0" applyFont="1" applyFill="1" applyBorder="1" applyProtection="1">
      <protection locked="0"/>
    </xf>
    <xf numFmtId="165" fontId="7" fillId="3" borderId="18" xfId="4" applyNumberFormat="1" applyFont="1" applyFill="1" applyBorder="1" applyProtection="1">
      <protection locked="0"/>
    </xf>
    <xf numFmtId="0" fontId="4" fillId="3" borderId="19" xfId="0" applyFont="1" applyFill="1" applyBorder="1" applyProtection="1">
      <protection locked="0"/>
    </xf>
    <xf numFmtId="0" fontId="19" fillId="0" borderId="0" xfId="2" applyFont="1" applyProtection="1">
      <protection locked="0"/>
    </xf>
    <xf numFmtId="0" fontId="19" fillId="0" borderId="0" xfId="2" applyFont="1" applyAlignment="1" applyProtection="1">
      <alignment horizontal="center"/>
      <protection locked="0"/>
    </xf>
    <xf numFmtId="0" fontId="20" fillId="0" borderId="0" xfId="2" applyFont="1" applyProtection="1">
      <protection locked="0"/>
    </xf>
    <xf numFmtId="0" fontId="20" fillId="0" borderId="0" xfId="2" applyFont="1" applyAlignment="1" applyProtection="1">
      <alignment horizontal="center"/>
      <protection locked="0"/>
    </xf>
    <xf numFmtId="2" fontId="20" fillId="0" borderId="0" xfId="1" applyNumberFormat="1" applyFont="1" applyAlignment="1" applyProtection="1">
      <alignment vertical="center"/>
      <protection locked="0"/>
    </xf>
    <xf numFmtId="0" fontId="21" fillId="4" borderId="0" xfId="0" applyFont="1" applyFill="1"/>
    <xf numFmtId="0" fontId="22" fillId="0" borderId="0" xfId="2" applyFont="1" applyAlignment="1" applyProtection="1">
      <alignment horizontal="centerContinuous"/>
      <protection locked="0"/>
    </xf>
    <xf numFmtId="0" fontId="23" fillId="0" borderId="0" xfId="2" applyFont="1" applyProtection="1">
      <protection locked="0"/>
    </xf>
    <xf numFmtId="0" fontId="18" fillId="0" borderId="0" xfId="2" applyFont="1" applyAlignment="1" applyProtection="1">
      <alignment horizontal="center"/>
      <protection locked="0"/>
    </xf>
    <xf numFmtId="0" fontId="20" fillId="0" borderId="0" xfId="10" applyFont="1" applyProtection="1">
      <protection locked="0"/>
    </xf>
    <xf numFmtId="43" fontId="20" fillId="0" borderId="0" xfId="11" applyFont="1" applyAlignment="1" applyProtection="1">
      <alignment horizontal="right"/>
      <protection locked="0"/>
    </xf>
    <xf numFmtId="0" fontId="20" fillId="0" borderId="0" xfId="1" applyFont="1"/>
    <xf numFmtId="2" fontId="20" fillId="0" borderId="0" xfId="1" applyNumberFormat="1" applyFont="1" applyAlignment="1" applyProtection="1">
      <alignment horizontal="center"/>
      <protection locked="0"/>
    </xf>
    <xf numFmtId="0" fontId="24" fillId="0" borderId="0" xfId="10" applyFont="1" applyProtection="1">
      <protection locked="0"/>
    </xf>
    <xf numFmtId="0" fontId="24" fillId="0" borderId="0" xfId="1" applyFont="1" applyAlignment="1" applyProtection="1">
      <alignment horizontal="left" wrapText="1"/>
      <protection locked="0"/>
    </xf>
    <xf numFmtId="0" fontId="20" fillId="0" borderId="0" xfId="1" applyFont="1" applyAlignment="1" applyProtection="1">
      <alignment horizontal="left" wrapText="1"/>
      <protection locked="0"/>
    </xf>
    <xf numFmtId="2" fontId="20" fillId="0" borderId="0" xfId="1" applyNumberFormat="1" applyFont="1" applyProtection="1">
      <protection locked="0"/>
    </xf>
    <xf numFmtId="0" fontId="19" fillId="3" borderId="8" xfId="2" applyFont="1" applyFill="1" applyBorder="1" applyProtection="1">
      <protection locked="0"/>
    </xf>
    <xf numFmtId="165" fontId="20" fillId="3" borderId="7" xfId="4" applyNumberFormat="1" applyFont="1" applyFill="1" applyBorder="1" applyProtection="1">
      <protection locked="0"/>
    </xf>
    <xf numFmtId="37" fontId="20" fillId="3" borderId="7" xfId="4" applyNumberFormat="1" applyFont="1" applyFill="1" applyBorder="1" applyAlignment="1" applyProtection="1">
      <alignment horizontal="center"/>
      <protection locked="0"/>
    </xf>
    <xf numFmtId="0" fontId="24" fillId="3" borderId="7" xfId="1" applyFont="1" applyFill="1" applyBorder="1" applyAlignment="1" applyProtection="1">
      <alignment horizontal="center"/>
      <protection locked="0"/>
    </xf>
    <xf numFmtId="2" fontId="20" fillId="3" borderId="6" xfId="1" applyNumberFormat="1" applyFont="1" applyFill="1" applyBorder="1" applyAlignment="1" applyProtection="1">
      <alignment horizontal="left"/>
      <protection locked="0"/>
    </xf>
    <xf numFmtId="0" fontId="19" fillId="3" borderId="4" xfId="2" applyFont="1" applyFill="1" applyBorder="1" applyProtection="1">
      <protection locked="0"/>
    </xf>
    <xf numFmtId="165" fontId="20" fillId="3" borderId="0" xfId="4" applyNumberFormat="1" applyFont="1" applyFill="1" applyBorder="1" applyProtection="1">
      <protection locked="0"/>
    </xf>
    <xf numFmtId="0" fontId="25" fillId="3" borderId="0" xfId="1" applyFont="1" applyFill="1" applyAlignment="1" applyProtection="1">
      <alignment horizontal="center"/>
      <protection locked="0"/>
    </xf>
    <xf numFmtId="3" fontId="20" fillId="3" borderId="0" xfId="7" applyNumberFormat="1" applyFont="1" applyFill="1" applyAlignment="1" applyProtection="1">
      <alignment horizontal="left" vertical="center" wrapText="1"/>
      <protection locked="0"/>
    </xf>
    <xf numFmtId="0" fontId="20" fillId="3" borderId="0" xfId="7" applyFont="1" applyFill="1" applyAlignment="1" applyProtection="1">
      <alignment horizontal="center" vertical="center" wrapText="1"/>
      <protection locked="0"/>
    </xf>
    <xf numFmtId="2" fontId="20" fillId="3" borderId="3" xfId="1" applyNumberFormat="1" applyFont="1" applyFill="1" applyBorder="1" applyAlignment="1" applyProtection="1">
      <alignment horizontal="center"/>
      <protection locked="0"/>
    </xf>
    <xf numFmtId="0" fontId="19" fillId="3" borderId="0" xfId="2" applyFont="1" applyFill="1"/>
    <xf numFmtId="37" fontId="20" fillId="3" borderId="0" xfId="4" applyNumberFormat="1" applyFont="1" applyFill="1" applyBorder="1" applyAlignment="1" applyProtection="1">
      <alignment horizontal="center"/>
      <protection locked="0"/>
    </xf>
    <xf numFmtId="0" fontId="20" fillId="3" borderId="0" xfId="1" applyFont="1" applyFill="1" applyAlignment="1" applyProtection="1">
      <alignment horizontal="center"/>
      <protection locked="0"/>
    </xf>
    <xf numFmtId="3" fontId="20" fillId="3" borderId="0" xfId="7" applyNumberFormat="1" applyFont="1" applyFill="1" applyAlignment="1" applyProtection="1">
      <alignment horizontal="right" vertical="center" wrapText="1"/>
      <protection locked="0"/>
    </xf>
    <xf numFmtId="0" fontId="26" fillId="3" borderId="0" xfId="7" applyFont="1" applyFill="1" applyAlignment="1" applyProtection="1">
      <alignment horizontal="left" vertical="center"/>
      <protection locked="0"/>
    </xf>
    <xf numFmtId="0" fontId="24" fillId="3" borderId="0" xfId="1" applyFont="1" applyFill="1" applyAlignment="1" applyProtection="1">
      <alignment horizontal="center"/>
      <protection locked="0"/>
    </xf>
    <xf numFmtId="0" fontId="24" fillId="3" borderId="0" xfId="1" applyFont="1" applyFill="1"/>
    <xf numFmtId="0" fontId="20" fillId="3" borderId="0" xfId="1" applyFont="1" applyFill="1" applyProtection="1">
      <protection locked="0"/>
    </xf>
    <xf numFmtId="2" fontId="18" fillId="3" borderId="3" xfId="1" applyNumberFormat="1" applyFont="1" applyFill="1" applyBorder="1" applyAlignment="1" applyProtection="1">
      <alignment horizontal="center"/>
      <protection locked="0"/>
    </xf>
    <xf numFmtId="0" fontId="20" fillId="3" borderId="0" xfId="1" applyFont="1" applyFill="1" applyAlignment="1" applyProtection="1">
      <alignment horizontal="left"/>
      <protection locked="0"/>
    </xf>
    <xf numFmtId="0" fontId="20" fillId="3" borderId="3" xfId="1" applyFont="1" applyFill="1" applyBorder="1" applyAlignment="1" applyProtection="1">
      <alignment horizontal="center"/>
      <protection locked="0"/>
    </xf>
    <xf numFmtId="0" fontId="20" fillId="3" borderId="9" xfId="1" applyFont="1" applyFill="1" applyBorder="1" applyAlignment="1" applyProtection="1">
      <alignment horizontal="center"/>
      <protection locked="0"/>
    </xf>
    <xf numFmtId="0" fontId="20" fillId="3" borderId="10" xfId="1" applyFont="1" applyFill="1" applyBorder="1" applyAlignment="1" applyProtection="1">
      <alignment horizontal="left"/>
      <protection locked="0"/>
    </xf>
    <xf numFmtId="0" fontId="20" fillId="3" borderId="10" xfId="1" applyFont="1" applyFill="1" applyBorder="1" applyProtection="1">
      <protection locked="0"/>
    </xf>
    <xf numFmtId="0" fontId="19" fillId="3" borderId="11" xfId="2" applyFont="1" applyFill="1" applyBorder="1" applyProtection="1">
      <protection locked="0"/>
    </xf>
    <xf numFmtId="2" fontId="18" fillId="3" borderId="12" xfId="1" applyNumberFormat="1" applyFont="1" applyFill="1" applyBorder="1" applyAlignment="1" applyProtection="1">
      <alignment horizontal="center"/>
      <protection locked="0"/>
    </xf>
    <xf numFmtId="0" fontId="19" fillId="3" borderId="13" xfId="2" applyFont="1" applyFill="1" applyBorder="1" applyProtection="1">
      <protection locked="0"/>
    </xf>
    <xf numFmtId="0" fontId="20" fillId="3" borderId="12" xfId="1" applyFont="1" applyFill="1" applyBorder="1" applyAlignment="1" applyProtection="1">
      <alignment horizontal="center"/>
      <protection locked="0"/>
    </xf>
    <xf numFmtId="2" fontId="20" fillId="3" borderId="12" xfId="1" applyNumberFormat="1" applyFont="1" applyFill="1" applyBorder="1" applyAlignment="1" applyProtection="1">
      <alignment horizontal="center"/>
      <protection locked="0"/>
    </xf>
    <xf numFmtId="2" fontId="20" fillId="3" borderId="14" xfId="1" applyNumberFormat="1" applyFont="1" applyFill="1" applyBorder="1" applyAlignment="1" applyProtection="1">
      <alignment horizontal="center"/>
      <protection locked="0"/>
    </xf>
    <xf numFmtId="0" fontId="20" fillId="3" borderId="15" xfId="7" applyFont="1" applyFill="1" applyBorder="1" applyAlignment="1" applyProtection="1">
      <alignment horizontal="center" vertical="center" wrapText="1"/>
      <protection locked="0"/>
    </xf>
    <xf numFmtId="3" fontId="20" fillId="3" borderId="15" xfId="7" applyNumberFormat="1" applyFont="1" applyFill="1" applyBorder="1" applyAlignment="1" applyProtection="1">
      <alignment horizontal="left" vertical="center" wrapText="1"/>
      <protection locked="0"/>
    </xf>
    <xf numFmtId="0" fontId="25" fillId="3" borderId="15" xfId="1" applyFont="1" applyFill="1" applyBorder="1" applyAlignment="1" applyProtection="1">
      <alignment horizontal="center"/>
      <protection locked="0"/>
    </xf>
    <xf numFmtId="165" fontId="20" fillId="3" borderId="15" xfId="4" applyNumberFormat="1" applyFont="1" applyFill="1" applyBorder="1" applyProtection="1">
      <protection locked="0"/>
    </xf>
    <xf numFmtId="0" fontId="19" fillId="3" borderId="16" xfId="2" applyFont="1" applyFill="1" applyBorder="1" applyProtection="1">
      <protection locked="0"/>
    </xf>
    <xf numFmtId="2" fontId="20" fillId="3" borderId="17" xfId="1" applyNumberFormat="1" applyFont="1" applyFill="1" applyBorder="1" applyAlignment="1" applyProtection="1">
      <alignment horizontal="left"/>
      <protection locked="0"/>
    </xf>
    <xf numFmtId="0" fontId="24" fillId="3" borderId="18" xfId="1" applyFont="1" applyFill="1" applyBorder="1" applyAlignment="1" applyProtection="1">
      <alignment horizontal="center"/>
      <protection locked="0"/>
    </xf>
    <xf numFmtId="37" fontId="20" fillId="3" borderId="18" xfId="4" applyNumberFormat="1" applyFont="1" applyFill="1" applyBorder="1" applyAlignment="1" applyProtection="1">
      <alignment horizontal="center"/>
      <protection locked="0"/>
    </xf>
    <xf numFmtId="165" fontId="20" fillId="3" borderId="18" xfId="4" applyNumberFormat="1" applyFont="1" applyFill="1" applyBorder="1" applyProtection="1">
      <protection locked="0"/>
    </xf>
    <xf numFmtId="0" fontId="19" fillId="3" borderId="19" xfId="2" applyFont="1" applyFill="1" applyBorder="1" applyProtection="1">
      <protection locked="0"/>
    </xf>
    <xf numFmtId="0" fontId="24" fillId="7" borderId="0" xfId="10" applyFont="1" applyFill="1" applyProtection="1">
      <protection locked="0"/>
    </xf>
    <xf numFmtId="0" fontId="24" fillId="3" borderId="0" xfId="10" applyFont="1" applyFill="1" applyProtection="1">
      <protection locked="0"/>
    </xf>
    <xf numFmtId="0" fontId="24" fillId="3" borderId="12" xfId="10" applyFont="1" applyFill="1" applyBorder="1" applyProtection="1">
      <protection locked="0"/>
    </xf>
    <xf numFmtId="2" fontId="20" fillId="0" borderId="0" xfId="10" applyNumberFormat="1" applyFont="1" applyAlignment="1">
      <alignment horizontal="left"/>
    </xf>
    <xf numFmtId="0" fontId="20" fillId="0" borderId="0" xfId="10" applyFont="1" applyAlignment="1">
      <alignment vertical="center"/>
    </xf>
    <xf numFmtId="0" fontId="20" fillId="0" borderId="0" xfId="10" applyFont="1"/>
    <xf numFmtId="0" fontId="24" fillId="7" borderId="5" xfId="10" applyFont="1" applyFill="1" applyBorder="1" applyProtection="1">
      <protection locked="0"/>
    </xf>
    <xf numFmtId="0" fontId="24" fillId="7" borderId="5" xfId="10" applyFont="1" applyFill="1" applyBorder="1" applyAlignment="1" applyProtection="1">
      <alignment vertical="center" wrapText="1"/>
      <protection locked="0"/>
    </xf>
    <xf numFmtId="0" fontId="24" fillId="0" borderId="0" xfId="10" applyFont="1" applyAlignment="1" applyProtection="1">
      <alignment horizontal="left" indent="1"/>
      <protection locked="0"/>
    </xf>
    <xf numFmtId="165" fontId="20" fillId="0" borderId="0" xfId="10" applyNumberFormat="1" applyFont="1" applyProtection="1">
      <protection locked="0"/>
    </xf>
    <xf numFmtId="2" fontId="20" fillId="0" borderId="0" xfId="10" applyNumberFormat="1" applyFont="1" applyProtection="1">
      <protection locked="0"/>
    </xf>
    <xf numFmtId="0" fontId="20" fillId="0" borderId="0" xfId="10" applyFont="1" applyAlignment="1" applyProtection="1">
      <alignment horizontal="center" wrapText="1"/>
      <protection locked="0"/>
    </xf>
    <xf numFmtId="0" fontId="20" fillId="0" borderId="0" xfId="10" quotePrefix="1" applyFont="1" applyProtection="1">
      <protection locked="0"/>
    </xf>
    <xf numFmtId="0" fontId="24" fillId="0" borderId="0" xfId="10" applyFont="1" applyAlignment="1" applyProtection="1">
      <alignment horizontal="center" wrapText="1"/>
      <protection locked="0"/>
    </xf>
    <xf numFmtId="165" fontId="24" fillId="0" borderId="0" xfId="12" applyNumberFormat="1" applyFont="1" applyProtection="1">
      <protection locked="0"/>
    </xf>
    <xf numFmtId="0" fontId="24" fillId="3" borderId="5" xfId="1" applyFont="1" applyFill="1" applyBorder="1" applyAlignment="1" applyProtection="1">
      <alignment horizontal="left"/>
      <protection locked="0"/>
    </xf>
    <xf numFmtId="37" fontId="20" fillId="3" borderId="5" xfId="4" applyNumberFormat="1" applyFont="1" applyFill="1" applyBorder="1" applyAlignment="1" applyProtection="1">
      <alignment horizontal="center"/>
      <protection locked="0"/>
    </xf>
    <xf numFmtId="9" fontId="20" fillId="3" borderId="5" xfId="6" applyFont="1" applyFill="1" applyBorder="1" applyAlignment="1" applyProtection="1">
      <alignment horizontal="center"/>
      <protection locked="0"/>
    </xf>
    <xf numFmtId="44" fontId="20" fillId="3" borderId="5" xfId="13" applyFont="1" applyFill="1" applyBorder="1" applyAlignment="1" applyProtection="1">
      <alignment horizontal="center"/>
      <protection locked="0"/>
    </xf>
    <xf numFmtId="0" fontId="24" fillId="3" borderId="23" xfId="1" applyFont="1" applyFill="1" applyBorder="1" applyAlignment="1" applyProtection="1">
      <alignment horizontal="left"/>
      <protection locked="0"/>
    </xf>
    <xf numFmtId="37" fontId="20" fillId="3" borderId="23" xfId="4" applyNumberFormat="1" applyFont="1" applyFill="1" applyBorder="1" applyAlignment="1" applyProtection="1">
      <alignment horizontal="center"/>
      <protection locked="0"/>
    </xf>
    <xf numFmtId="165" fontId="20" fillId="3" borderId="23" xfId="4" applyNumberFormat="1" applyFont="1" applyFill="1" applyBorder="1" applyProtection="1">
      <protection locked="0"/>
    </xf>
    <xf numFmtId="0" fontId="24" fillId="3" borderId="24" xfId="1" applyFont="1" applyFill="1" applyBorder="1" applyAlignment="1" applyProtection="1">
      <alignment horizontal="left"/>
      <protection locked="0"/>
    </xf>
    <xf numFmtId="37" fontId="20" fillId="3" borderId="24" xfId="4" applyNumberFormat="1" applyFont="1" applyFill="1" applyBorder="1" applyAlignment="1" applyProtection="1">
      <alignment horizontal="center"/>
      <protection locked="0"/>
    </xf>
    <xf numFmtId="165" fontId="20" fillId="3" borderId="24" xfId="4" applyNumberFormat="1" applyFont="1" applyFill="1" applyBorder="1" applyProtection="1">
      <protection locked="0"/>
    </xf>
    <xf numFmtId="0" fontId="24" fillId="3" borderId="25" xfId="1" applyFont="1" applyFill="1" applyBorder="1" applyAlignment="1" applyProtection="1">
      <alignment horizontal="left"/>
      <protection locked="0"/>
    </xf>
    <xf numFmtId="37" fontId="20" fillId="3" borderId="25" xfId="4" applyNumberFormat="1" applyFont="1" applyFill="1" applyBorder="1" applyAlignment="1" applyProtection="1">
      <alignment horizontal="center"/>
      <protection locked="0"/>
    </xf>
    <xf numFmtId="165" fontId="20" fillId="3" borderId="25" xfId="4" applyNumberFormat="1" applyFont="1" applyFill="1" applyBorder="1" applyProtection="1">
      <protection locked="0"/>
    </xf>
    <xf numFmtId="165" fontId="20" fillId="3" borderId="5" xfId="4" applyNumberFormat="1" applyFont="1" applyFill="1" applyBorder="1" applyProtection="1">
      <protection locked="0"/>
    </xf>
    <xf numFmtId="168" fontId="20" fillId="3" borderId="5" xfId="4" applyNumberFormat="1" applyFont="1" applyFill="1" applyBorder="1" applyAlignment="1" applyProtection="1">
      <alignment horizontal="center"/>
      <protection locked="0"/>
    </xf>
    <xf numFmtId="3" fontId="19" fillId="0" borderId="0" xfId="2" applyNumberFormat="1" applyFont="1" applyProtection="1">
      <protection locked="0"/>
    </xf>
    <xf numFmtId="0" fontId="24" fillId="0" borderId="0" xfId="10" applyFont="1"/>
    <xf numFmtId="0" fontId="21" fillId="0" borderId="0" xfId="0" applyFont="1"/>
    <xf numFmtId="0" fontId="27" fillId="9" borderId="26" xfId="0" applyFont="1" applyFill="1" applyBorder="1" applyAlignment="1">
      <alignment wrapText="1"/>
    </xf>
    <xf numFmtId="0" fontId="27" fillId="9" borderId="27" xfId="0" applyFont="1" applyFill="1" applyBorder="1" applyAlignment="1">
      <alignment wrapText="1"/>
    </xf>
    <xf numFmtId="0" fontId="27" fillId="9" borderId="28" xfId="0" applyFont="1" applyFill="1" applyBorder="1" applyAlignment="1">
      <alignment wrapText="1"/>
    </xf>
    <xf numFmtId="0" fontId="27" fillId="9" borderId="29" xfId="0" applyFont="1" applyFill="1" applyBorder="1" applyAlignment="1">
      <alignment wrapText="1"/>
    </xf>
    <xf numFmtId="0" fontId="27" fillId="9" borderId="32" xfId="0" applyFont="1" applyFill="1" applyBorder="1" applyAlignment="1">
      <alignment wrapText="1"/>
    </xf>
    <xf numFmtId="0" fontId="27" fillId="9" borderId="0" xfId="0" applyFont="1" applyFill="1" applyAlignment="1">
      <alignment wrapText="1"/>
    </xf>
    <xf numFmtId="0" fontId="27" fillId="9" borderId="33" xfId="0" applyFont="1" applyFill="1" applyBorder="1" applyAlignment="1">
      <alignment wrapText="1"/>
    </xf>
    <xf numFmtId="9" fontId="27" fillId="9" borderId="32" xfId="0" applyNumberFormat="1" applyFont="1" applyFill="1" applyBorder="1" applyAlignment="1">
      <alignment wrapText="1"/>
    </xf>
    <xf numFmtId="8" fontId="27" fillId="9" borderId="32" xfId="0" applyNumberFormat="1" applyFont="1" applyFill="1" applyBorder="1" applyAlignment="1">
      <alignment wrapText="1"/>
    </xf>
    <xf numFmtId="0" fontId="28" fillId="9" borderId="0" xfId="0" applyFont="1" applyFill="1" applyAlignment="1">
      <alignment wrapText="1"/>
    </xf>
    <xf numFmtId="0" fontId="27" fillId="9" borderId="2" xfId="0" applyFont="1" applyFill="1" applyBorder="1" applyAlignment="1">
      <alignment wrapText="1"/>
    </xf>
    <xf numFmtId="0" fontId="28" fillId="9" borderId="32" xfId="0" applyFont="1" applyFill="1" applyBorder="1" applyAlignment="1">
      <alignment wrapText="1"/>
    </xf>
    <xf numFmtId="0" fontId="27" fillId="9" borderId="32" xfId="0" quotePrefix="1" applyFont="1" applyFill="1" applyBorder="1" applyAlignment="1">
      <alignment wrapText="1"/>
    </xf>
    <xf numFmtId="3" fontId="27" fillId="9" borderId="32" xfId="0" applyNumberFormat="1" applyFont="1" applyFill="1" applyBorder="1" applyAlignment="1">
      <alignment wrapText="1"/>
    </xf>
    <xf numFmtId="0" fontId="27" fillId="9" borderId="1" xfId="0" applyFont="1" applyFill="1" applyBorder="1" applyAlignment="1">
      <alignment wrapText="1"/>
    </xf>
    <xf numFmtId="0" fontId="28" fillId="9" borderId="0" xfId="0" applyFont="1" applyFill="1"/>
    <xf numFmtId="0" fontId="27" fillId="9" borderId="37" xfId="0" applyFont="1" applyFill="1" applyBorder="1" applyAlignment="1">
      <alignment wrapText="1"/>
    </xf>
    <xf numFmtId="0" fontId="28" fillId="9" borderId="38" xfId="0" applyFont="1" applyFill="1" applyBorder="1"/>
    <xf numFmtId="0" fontId="27" fillId="9" borderId="38" xfId="0" applyFont="1" applyFill="1" applyBorder="1" applyAlignment="1">
      <alignment wrapText="1"/>
    </xf>
    <xf numFmtId="0" fontId="27" fillId="9" borderId="39" xfId="0" applyFont="1" applyFill="1" applyBorder="1" applyAlignment="1">
      <alignment wrapText="1"/>
    </xf>
    <xf numFmtId="0" fontId="29" fillId="9" borderId="40" xfId="0" applyFont="1" applyFill="1" applyBorder="1"/>
    <xf numFmtId="0" fontId="29" fillId="9" borderId="41" xfId="0" applyFont="1" applyFill="1" applyBorder="1" applyAlignment="1">
      <alignment wrapText="1"/>
    </xf>
    <xf numFmtId="0" fontId="27" fillId="9" borderId="41" xfId="0" applyFont="1" applyFill="1" applyBorder="1" applyAlignment="1">
      <alignment wrapText="1"/>
    </xf>
    <xf numFmtId="3" fontId="27" fillId="2" borderId="42" xfId="0" applyNumberFormat="1" applyFont="1" applyFill="1" applyBorder="1" applyAlignment="1">
      <alignment wrapText="1"/>
    </xf>
    <xf numFmtId="0" fontId="30" fillId="9" borderId="40" xfId="0" applyFont="1" applyFill="1" applyBorder="1"/>
    <xf numFmtId="0" fontId="27" fillId="9" borderId="43" xfId="0" applyFont="1" applyFill="1" applyBorder="1" applyAlignment="1">
      <alignment wrapText="1"/>
    </xf>
    <xf numFmtId="8" fontId="28" fillId="9" borderId="0" xfId="0" applyNumberFormat="1" applyFont="1" applyFill="1" applyAlignment="1">
      <alignment wrapText="1"/>
    </xf>
    <xf numFmtId="2" fontId="20" fillId="5" borderId="9" xfId="10" applyNumberFormat="1" applyFont="1" applyFill="1" applyBorder="1" applyAlignment="1">
      <alignment horizontal="left"/>
    </xf>
    <xf numFmtId="0" fontId="20" fillId="5" borderId="10" xfId="10" applyFont="1" applyFill="1" applyBorder="1"/>
    <xf numFmtId="0" fontId="20" fillId="5" borderId="11" xfId="10" applyFont="1" applyFill="1" applyBorder="1"/>
    <xf numFmtId="2" fontId="20" fillId="5" borderId="12" xfId="10" applyNumberFormat="1" applyFont="1" applyFill="1" applyBorder="1" applyAlignment="1">
      <alignment horizontal="left"/>
    </xf>
    <xf numFmtId="2" fontId="20" fillId="5" borderId="0" xfId="10" applyNumberFormat="1" applyFont="1" applyFill="1" applyAlignment="1">
      <alignment horizontal="left"/>
    </xf>
    <xf numFmtId="0" fontId="20" fillId="5" borderId="0" xfId="10" applyFont="1" applyFill="1"/>
    <xf numFmtId="0" fontId="20" fillId="5" borderId="13" xfId="10" applyFont="1" applyFill="1" applyBorder="1"/>
    <xf numFmtId="2" fontId="20" fillId="6" borderId="12" xfId="10" applyNumberFormat="1" applyFont="1" applyFill="1" applyBorder="1" applyAlignment="1">
      <alignment horizontal="center"/>
    </xf>
    <xf numFmtId="0" fontId="20" fillId="6" borderId="0" xfId="10" applyFont="1" applyFill="1"/>
    <xf numFmtId="0" fontId="20" fillId="6" borderId="13" xfId="10" applyFont="1" applyFill="1" applyBorder="1"/>
    <xf numFmtId="0" fontId="19" fillId="6" borderId="0" xfId="10" applyFont="1" applyFill="1"/>
    <xf numFmtId="0" fontId="24" fillId="3" borderId="13" xfId="10" applyFont="1" applyFill="1" applyBorder="1" applyProtection="1">
      <protection locked="0"/>
    </xf>
    <xf numFmtId="2" fontId="20" fillId="5" borderId="12" xfId="10" applyNumberFormat="1" applyFont="1" applyFill="1" applyBorder="1" applyAlignment="1">
      <alignment horizontal="center"/>
    </xf>
    <xf numFmtId="0" fontId="3" fillId="8" borderId="17" xfId="3" applyFont="1" applyFill="1" applyBorder="1" applyAlignment="1">
      <alignment horizontal="left"/>
    </xf>
    <xf numFmtId="0" fontId="3" fillId="8" borderId="18" xfId="3" applyFont="1" applyFill="1" applyBorder="1" applyAlignment="1">
      <alignment horizontal="left"/>
    </xf>
    <xf numFmtId="0" fontId="20" fillId="3" borderId="18" xfId="3" applyFont="1" applyFill="1" applyBorder="1" applyAlignment="1">
      <alignment horizontal="left" vertical="center"/>
    </xf>
    <xf numFmtId="0" fontId="20" fillId="3" borderId="18" xfId="3" applyFont="1" applyFill="1" applyBorder="1" applyAlignment="1">
      <alignment horizontal="centerContinuous"/>
    </xf>
    <xf numFmtId="0" fontId="20" fillId="3" borderId="19" xfId="3" applyFont="1" applyFill="1" applyBorder="1" applyAlignment="1">
      <alignment horizontal="centerContinuous"/>
    </xf>
    <xf numFmtId="2" fontId="20" fillId="5" borderId="14" xfId="10" applyNumberFormat="1" applyFont="1" applyFill="1" applyBorder="1" applyAlignment="1">
      <alignment horizontal="center"/>
    </xf>
    <xf numFmtId="0" fontId="20" fillId="5" borderId="15" xfId="10" applyFont="1" applyFill="1" applyBorder="1"/>
    <xf numFmtId="0" fontId="20" fillId="5" borderId="16" xfId="10" applyFont="1" applyFill="1" applyBorder="1"/>
    <xf numFmtId="2" fontId="20" fillId="3" borderId="0" xfId="1" applyNumberFormat="1" applyFont="1" applyFill="1" applyAlignment="1" applyProtection="1">
      <alignment horizontal="left"/>
      <protection locked="0"/>
    </xf>
    <xf numFmtId="2" fontId="0" fillId="0" borderId="0" xfId="0" applyNumberFormat="1"/>
    <xf numFmtId="2" fontId="20" fillId="3" borderId="10" xfId="1" applyNumberFormat="1" applyFont="1" applyFill="1" applyBorder="1" applyAlignment="1" applyProtection="1">
      <alignment horizontal="left"/>
      <protection locked="0"/>
    </xf>
    <xf numFmtId="3" fontId="20" fillId="3" borderId="0" xfId="3" applyNumberFormat="1" applyFont="1" applyFill="1" applyAlignment="1" applyProtection="1">
      <alignment horizontal="left" vertical="center" wrapText="1"/>
      <protection locked="0"/>
    </xf>
    <xf numFmtId="0" fontId="24" fillId="3" borderId="0" xfId="1" applyFont="1" applyFill="1" applyAlignment="1" applyProtection="1">
      <alignment horizontal="left"/>
      <protection locked="0"/>
    </xf>
    <xf numFmtId="3" fontId="20" fillId="3" borderId="0" xfId="3" applyNumberFormat="1" applyFont="1" applyFill="1" applyAlignment="1" applyProtection="1">
      <alignment horizontal="right" vertical="center" wrapText="1"/>
      <protection locked="0"/>
    </xf>
    <xf numFmtId="0" fontId="20" fillId="3" borderId="0" xfId="3" applyFont="1" applyFill="1" applyAlignment="1" applyProtection="1">
      <alignment horizontal="left" vertical="center" wrapText="1"/>
      <protection locked="0"/>
    </xf>
    <xf numFmtId="2" fontId="20" fillId="3" borderId="14" xfId="1" applyNumberFormat="1" applyFont="1" applyFill="1" applyBorder="1" applyProtection="1">
      <protection locked="0"/>
    </xf>
    <xf numFmtId="0" fontId="20" fillId="3" borderId="15" xfId="1" applyFont="1" applyFill="1" applyBorder="1" applyAlignment="1" applyProtection="1">
      <alignment horizontal="center"/>
      <protection locked="0"/>
    </xf>
    <xf numFmtId="37" fontId="20" fillId="3" borderId="15" xfId="4" applyNumberFormat="1" applyFont="1" applyFill="1" applyBorder="1" applyAlignment="1" applyProtection="1">
      <alignment horizontal="center"/>
      <protection locked="0"/>
    </xf>
    <xf numFmtId="2" fontId="20" fillId="3" borderId="14" xfId="1" applyNumberFormat="1" applyFont="1" applyFill="1" applyBorder="1" applyAlignment="1" applyProtection="1">
      <alignment horizontal="left"/>
      <protection locked="0"/>
    </xf>
    <xf numFmtId="0" fontId="24" fillId="3" borderId="15" xfId="1" applyFont="1" applyFill="1" applyBorder="1" applyAlignment="1" applyProtection="1">
      <alignment horizontal="center"/>
      <protection locked="0"/>
    </xf>
    <xf numFmtId="0" fontId="28" fillId="9" borderId="27" xfId="0" applyFont="1" applyFill="1" applyBorder="1"/>
    <xf numFmtId="0" fontId="4" fillId="3" borderId="0" xfId="2" applyFill="1" applyAlignment="1">
      <alignment horizontal="left" vertical="center"/>
    </xf>
    <xf numFmtId="0" fontId="4" fillId="3" borderId="5" xfId="2" applyFill="1" applyBorder="1" applyAlignment="1" applyProtection="1">
      <alignment horizontal="center" vertical="center"/>
      <protection locked="0"/>
    </xf>
    <xf numFmtId="3" fontId="4" fillId="3" borderId="5" xfId="2" applyNumberFormat="1" applyFill="1" applyBorder="1" applyAlignment="1" applyProtection="1">
      <alignment horizontal="center" vertical="center"/>
      <protection locked="0"/>
    </xf>
    <xf numFmtId="4" fontId="4" fillId="3" borderId="5" xfId="2" applyNumberFormat="1" applyFill="1" applyBorder="1" applyAlignment="1" applyProtection="1">
      <alignment horizontal="center" vertical="center"/>
      <protection locked="0"/>
    </xf>
    <xf numFmtId="3" fontId="4" fillId="3" borderId="0" xfId="2" applyNumberFormat="1" applyFill="1" applyAlignment="1" applyProtection="1">
      <alignment horizontal="left" vertical="center"/>
      <protection locked="0"/>
    </xf>
    <xf numFmtId="0" fontId="0" fillId="3" borderId="0" xfId="2" applyFont="1" applyFill="1" applyAlignment="1" applyProtection="1">
      <alignment horizontal="left"/>
      <protection locked="0"/>
    </xf>
    <xf numFmtId="170" fontId="4" fillId="3" borderId="0" xfId="2" applyNumberFormat="1" applyFill="1" applyAlignment="1" applyProtection="1">
      <alignment horizontal="left" vertical="center"/>
      <protection locked="0"/>
    </xf>
    <xf numFmtId="0" fontId="9" fillId="3" borderId="0" xfId="1" applyFont="1" applyFill="1" applyAlignment="1" applyProtection="1">
      <alignment horizontal="left" vertical="center" wrapText="1"/>
      <protection locked="0"/>
    </xf>
    <xf numFmtId="0" fontId="9" fillId="3" borderId="4" xfId="1" applyFont="1" applyFill="1" applyBorder="1" applyAlignment="1" applyProtection="1">
      <alignment horizontal="left" vertical="center" wrapText="1"/>
      <protection locked="0"/>
    </xf>
    <xf numFmtId="2" fontId="7" fillId="3" borderId="0" xfId="1" applyNumberFormat="1" applyFont="1" applyFill="1" applyAlignment="1" applyProtection="1">
      <alignment horizontal="center" vertical="center"/>
      <protection locked="0"/>
    </xf>
    <xf numFmtId="165" fontId="7" fillId="3" borderId="0" xfId="4" applyNumberFormat="1" applyFont="1" applyFill="1" applyBorder="1" applyAlignment="1" applyProtection="1">
      <alignment horizontal="left" vertical="center" wrapText="1"/>
      <protection locked="0"/>
    </xf>
    <xf numFmtId="0" fontId="4" fillId="3" borderId="4" xfId="2" applyFill="1" applyBorder="1" applyAlignment="1" applyProtection="1">
      <alignment horizontal="left" vertical="center" wrapText="1"/>
      <protection locked="0"/>
    </xf>
    <xf numFmtId="0" fontId="7" fillId="3" borderId="0" xfId="1" applyFont="1" applyFill="1" applyAlignment="1" applyProtection="1">
      <alignment horizontal="center" vertical="center"/>
      <protection locked="0"/>
    </xf>
    <xf numFmtId="2" fontId="7" fillId="3" borderId="3" xfId="1" applyNumberFormat="1" applyFont="1" applyFill="1" applyBorder="1" applyAlignment="1" applyProtection="1">
      <alignment horizontal="center" vertical="center"/>
      <protection locked="0"/>
    </xf>
    <xf numFmtId="0" fontId="28" fillId="0" borderId="0" xfId="0" applyFont="1" applyAlignment="1">
      <alignment wrapText="1"/>
    </xf>
    <xf numFmtId="0" fontId="27" fillId="0" borderId="0" xfId="0" applyFont="1" applyAlignment="1">
      <alignment wrapText="1"/>
    </xf>
    <xf numFmtId="0" fontId="0" fillId="3" borderId="44" xfId="0" applyFill="1" applyBorder="1"/>
    <xf numFmtId="0" fontId="0" fillId="3" borderId="45" xfId="0" applyFill="1" applyBorder="1"/>
    <xf numFmtId="0" fontId="0" fillId="3" borderId="46" xfId="0" applyFill="1" applyBorder="1"/>
    <xf numFmtId="0" fontId="0" fillId="3" borderId="3" xfId="0" applyFill="1" applyBorder="1"/>
    <xf numFmtId="0" fontId="0" fillId="3" borderId="0" xfId="0" applyFill="1"/>
    <xf numFmtId="0" fontId="0" fillId="3" borderId="4" xfId="0" applyFill="1" applyBorder="1"/>
    <xf numFmtId="0" fontId="1" fillId="3" borderId="0" xfId="0" applyFont="1" applyFill="1"/>
    <xf numFmtId="37" fontId="0" fillId="3" borderId="5" xfId="11" applyNumberFormat="1" applyFont="1" applyFill="1" applyBorder="1"/>
    <xf numFmtId="0" fontId="0" fillId="3" borderId="5" xfId="0" applyFill="1" applyBorder="1" applyAlignment="1">
      <alignment wrapText="1"/>
    </xf>
    <xf numFmtId="0" fontId="0" fillId="3" borderId="5" xfId="0" applyFill="1" applyBorder="1" applyAlignment="1">
      <alignment horizontal="right"/>
    </xf>
    <xf numFmtId="0" fontId="0" fillId="3" borderId="5" xfId="0" applyFill="1" applyBorder="1"/>
    <xf numFmtId="166" fontId="0" fillId="3" borderId="5" xfId="11" applyNumberFormat="1" applyFont="1" applyFill="1" applyBorder="1"/>
    <xf numFmtId="9" fontId="0" fillId="3" borderId="5" xfId="0" applyNumberFormat="1" applyFill="1" applyBorder="1"/>
    <xf numFmtId="172" fontId="0" fillId="3" borderId="5" xfId="14" applyNumberFormat="1" applyFont="1" applyFill="1" applyBorder="1"/>
    <xf numFmtId="37" fontId="0" fillId="3" borderId="0" xfId="11" applyNumberFormat="1" applyFont="1" applyFill="1" applyBorder="1"/>
    <xf numFmtId="10" fontId="0" fillId="3" borderId="5" xfId="9" applyNumberFormat="1" applyFont="1" applyFill="1" applyBorder="1"/>
    <xf numFmtId="173" fontId="0" fillId="3" borderId="5" xfId="11" applyNumberFormat="1" applyFont="1" applyFill="1" applyBorder="1"/>
    <xf numFmtId="37" fontId="0" fillId="3" borderId="5" xfId="11" applyNumberFormat="1" applyFont="1" applyFill="1" applyBorder="1" applyAlignment="1">
      <alignment horizontal="right"/>
    </xf>
    <xf numFmtId="10" fontId="0" fillId="3" borderId="5" xfId="0" applyNumberFormat="1" applyFill="1" applyBorder="1" applyAlignment="1">
      <alignment horizontal="right"/>
    </xf>
    <xf numFmtId="0" fontId="0" fillId="3" borderId="0" xfId="0" applyFill="1" applyAlignment="1">
      <alignment horizontal="left"/>
    </xf>
    <xf numFmtId="9" fontId="0" fillId="3" borderId="0" xfId="0" applyNumberFormat="1" applyFill="1"/>
    <xf numFmtId="0" fontId="0" fillId="3" borderId="3" xfId="0" applyFill="1" applyBorder="1" applyAlignment="1">
      <alignment horizontal="center"/>
    </xf>
    <xf numFmtId="0" fontId="0" fillId="3" borderId="20" xfId="0" applyFill="1" applyBorder="1"/>
    <xf numFmtId="0" fontId="0" fillId="3" borderId="21" xfId="0" applyFill="1" applyBorder="1"/>
    <xf numFmtId="0" fontId="0" fillId="3" borderId="22" xfId="0" applyFill="1" applyBorder="1"/>
    <xf numFmtId="0" fontId="0" fillId="3" borderId="6" xfId="0" applyFill="1" applyBorder="1"/>
    <xf numFmtId="0" fontId="0" fillId="3" borderId="7" xfId="0" applyFill="1" applyBorder="1"/>
    <xf numFmtId="0" fontId="0" fillId="3" borderId="8" xfId="0" applyFill="1" applyBorder="1"/>
    <xf numFmtId="0" fontId="7" fillId="0" borderId="0" xfId="0" applyFont="1"/>
    <xf numFmtId="0" fontId="28" fillId="0" borderId="0" xfId="0" applyFont="1"/>
    <xf numFmtId="37" fontId="28" fillId="0" borderId="0" xfId="0" applyNumberFormat="1" applyFont="1"/>
    <xf numFmtId="0" fontId="29" fillId="0" borderId="0" xfId="0" applyFont="1"/>
    <xf numFmtId="37" fontId="29" fillId="0" borderId="0" xfId="0" applyNumberFormat="1" applyFont="1"/>
    <xf numFmtId="3" fontId="28" fillId="0" borderId="0" xfId="0" applyNumberFormat="1" applyFont="1"/>
    <xf numFmtId="174" fontId="28" fillId="0" borderId="0" xfId="0" applyNumberFormat="1" applyFont="1"/>
    <xf numFmtId="174" fontId="29" fillId="0" borderId="0" xfId="0" applyNumberFormat="1" applyFont="1"/>
    <xf numFmtId="166" fontId="28" fillId="0" borderId="0" xfId="0" applyNumberFormat="1" applyFont="1"/>
    <xf numFmtId="175" fontId="28" fillId="0" borderId="0" xfId="0" applyNumberFormat="1" applyFont="1"/>
    <xf numFmtId="176" fontId="28" fillId="0" borderId="0" xfId="0" applyNumberFormat="1" applyFont="1"/>
    <xf numFmtId="177" fontId="29" fillId="0" borderId="0" xfId="0" applyNumberFormat="1" applyFont="1"/>
    <xf numFmtId="178" fontId="29" fillId="0" borderId="0" xfId="0" applyNumberFormat="1" applyFont="1"/>
    <xf numFmtId="178" fontId="30" fillId="0" borderId="0" xfId="0" applyNumberFormat="1" applyFont="1"/>
    <xf numFmtId="0" fontId="30" fillId="0" borderId="0" xfId="0" applyFont="1"/>
    <xf numFmtId="178" fontId="28" fillId="0" borderId="0" xfId="0" applyNumberFormat="1" applyFont="1"/>
    <xf numFmtId="3" fontId="29" fillId="0" borderId="0" xfId="0" applyNumberFormat="1" applyFont="1"/>
    <xf numFmtId="10" fontId="29" fillId="0" borderId="0" xfId="0" applyNumberFormat="1" applyFont="1"/>
    <xf numFmtId="2" fontId="18" fillId="3" borderId="0" xfId="1" applyNumberFormat="1" applyFont="1" applyFill="1" applyAlignment="1" applyProtection="1">
      <alignment horizontal="center"/>
      <protection locked="0"/>
    </xf>
    <xf numFmtId="0" fontId="20" fillId="6" borderId="0" xfId="10" applyFont="1" applyFill="1" applyAlignment="1">
      <alignment vertical="center"/>
    </xf>
    <xf numFmtId="0" fontId="20" fillId="5" borderId="0" xfId="10" applyFont="1" applyFill="1" applyAlignment="1">
      <alignment horizontal="left"/>
    </xf>
    <xf numFmtId="0" fontId="20" fillId="6" borderId="0" xfId="10" applyFont="1" applyFill="1" applyAlignment="1">
      <alignment horizontal="left"/>
    </xf>
    <xf numFmtId="0" fontId="20" fillId="3" borderId="17" xfId="1" applyFont="1" applyFill="1" applyBorder="1" applyProtection="1">
      <protection locked="0"/>
    </xf>
    <xf numFmtId="0" fontId="20" fillId="3" borderId="18" xfId="1" applyFont="1" applyFill="1" applyBorder="1" applyProtection="1">
      <protection locked="0"/>
    </xf>
    <xf numFmtId="0" fontId="20" fillId="3" borderId="19" xfId="1" applyFont="1" applyFill="1" applyBorder="1" applyProtection="1">
      <protection locked="0"/>
    </xf>
    <xf numFmtId="3" fontId="3" fillId="3" borderId="5" xfId="1" applyNumberFormat="1" applyFont="1" applyFill="1" applyBorder="1" applyAlignment="1" applyProtection="1">
      <alignment horizontal="center"/>
      <protection locked="0"/>
    </xf>
    <xf numFmtId="9" fontId="3" fillId="3" borderId="5" xfId="1" applyNumberFormat="1" applyFont="1" applyFill="1" applyBorder="1" applyAlignment="1" applyProtection="1">
      <alignment horizontal="center"/>
      <protection locked="0"/>
    </xf>
    <xf numFmtId="0" fontId="20" fillId="3" borderId="9" xfId="2" applyFont="1" applyFill="1" applyBorder="1" applyAlignment="1" applyProtection="1">
      <alignment horizontal="left"/>
      <protection locked="0"/>
    </xf>
    <xf numFmtId="0" fontId="20" fillId="3" borderId="11" xfId="2" applyFont="1" applyFill="1" applyBorder="1" applyAlignment="1" applyProtection="1">
      <alignment horizontal="center"/>
      <protection locked="0"/>
    </xf>
    <xf numFmtId="0" fontId="20" fillId="3" borderId="9" xfId="2" applyFont="1" applyFill="1" applyBorder="1" applyAlignment="1" applyProtection="1">
      <alignment horizontal="center"/>
      <protection locked="0"/>
    </xf>
    <xf numFmtId="0" fontId="20" fillId="3" borderId="10" xfId="2" applyFont="1" applyFill="1" applyBorder="1" applyAlignment="1" applyProtection="1">
      <alignment horizontal="center"/>
      <protection locked="0"/>
    </xf>
    <xf numFmtId="10" fontId="20" fillId="3" borderId="10" xfId="16" applyNumberFormat="1" applyFont="1" applyFill="1" applyBorder="1" applyAlignment="1" applyProtection="1">
      <alignment horizontal="center"/>
      <protection locked="0"/>
    </xf>
    <xf numFmtId="10" fontId="20" fillId="3" borderId="11" xfId="16" applyNumberFormat="1" applyFont="1" applyFill="1" applyBorder="1" applyAlignment="1" applyProtection="1">
      <alignment horizontal="center"/>
      <protection locked="0"/>
    </xf>
    <xf numFmtId="0" fontId="20" fillId="3" borderId="12" xfId="2" applyFont="1" applyFill="1" applyBorder="1" applyAlignment="1" applyProtection="1">
      <alignment horizontal="left"/>
      <protection locked="0"/>
    </xf>
    <xf numFmtId="0" fontId="20" fillId="3" borderId="13" xfId="2" applyFont="1" applyFill="1" applyBorder="1" applyAlignment="1" applyProtection="1">
      <alignment horizontal="center"/>
      <protection locked="0"/>
    </xf>
    <xf numFmtId="10" fontId="20" fillId="3" borderId="0" xfId="16" applyNumberFormat="1" applyFont="1" applyFill="1" applyBorder="1" applyAlignment="1" applyProtection="1">
      <alignment horizontal="center"/>
      <protection locked="0"/>
    </xf>
    <xf numFmtId="10" fontId="20" fillId="3" borderId="13" xfId="16" applyNumberFormat="1" applyFont="1" applyFill="1" applyBorder="1" applyAlignment="1" applyProtection="1">
      <alignment horizontal="center"/>
      <protection locked="0"/>
    </xf>
    <xf numFmtId="0" fontId="20" fillId="3" borderId="14" xfId="2" applyFont="1" applyFill="1" applyBorder="1" applyAlignment="1" applyProtection="1">
      <alignment horizontal="left"/>
      <protection locked="0"/>
    </xf>
    <xf numFmtId="0" fontId="20" fillId="3" borderId="16" xfId="2" applyFont="1" applyFill="1" applyBorder="1" applyAlignment="1" applyProtection="1">
      <alignment horizontal="center"/>
      <protection locked="0"/>
    </xf>
    <xf numFmtId="10" fontId="20" fillId="3" borderId="15" xfId="16" applyNumberFormat="1" applyFont="1" applyFill="1" applyBorder="1" applyAlignment="1" applyProtection="1">
      <alignment horizontal="center"/>
      <protection locked="0"/>
    </xf>
    <xf numFmtId="10" fontId="20" fillId="3" borderId="16" xfId="16" applyNumberFormat="1" applyFont="1" applyFill="1" applyBorder="1" applyAlignment="1" applyProtection="1">
      <alignment horizontal="center"/>
      <protection locked="0"/>
    </xf>
    <xf numFmtId="167" fontId="20" fillId="3" borderId="0" xfId="1" applyNumberFormat="1" applyFont="1" applyFill="1" applyProtection="1">
      <protection locked="0"/>
    </xf>
    <xf numFmtId="3" fontId="20" fillId="3" borderId="10" xfId="16" applyNumberFormat="1" applyFont="1" applyFill="1" applyBorder="1" applyAlignment="1" applyProtection="1">
      <alignment horizontal="center"/>
      <protection locked="0"/>
    </xf>
    <xf numFmtId="3" fontId="20" fillId="3" borderId="11" xfId="16" applyNumberFormat="1" applyFont="1" applyFill="1" applyBorder="1" applyAlignment="1" applyProtection="1">
      <alignment horizontal="center"/>
      <protection locked="0"/>
    </xf>
    <xf numFmtId="3" fontId="20" fillId="3" borderId="15" xfId="16" applyNumberFormat="1" applyFont="1" applyFill="1" applyBorder="1" applyAlignment="1" applyProtection="1">
      <alignment horizontal="center"/>
      <protection locked="0"/>
    </xf>
    <xf numFmtId="3" fontId="20" fillId="3" borderId="16" xfId="16" applyNumberFormat="1" applyFont="1" applyFill="1" applyBorder="1" applyAlignment="1" applyProtection="1">
      <alignment horizontal="center"/>
      <protection locked="0"/>
    </xf>
    <xf numFmtId="0" fontId="20" fillId="3" borderId="0" xfId="7" applyFont="1" applyFill="1" applyAlignment="1" applyProtection="1">
      <alignment horizontal="left" vertical="center" wrapText="1"/>
      <protection locked="0"/>
    </xf>
    <xf numFmtId="2" fontId="3" fillId="0" borderId="0" xfId="10" applyNumberFormat="1" applyFont="1" applyAlignment="1">
      <alignment horizontal="left"/>
    </xf>
    <xf numFmtId="2" fontId="20" fillId="0" borderId="0" xfId="1" applyNumberFormat="1" applyFont="1" applyAlignment="1" applyProtection="1">
      <alignment horizontal="center" vertical="center"/>
      <protection locked="0"/>
    </xf>
    <xf numFmtId="0" fontId="31" fillId="0" borderId="0" xfId="2" applyFont="1" applyProtection="1">
      <protection locked="0"/>
    </xf>
    <xf numFmtId="2" fontId="20" fillId="0" borderId="0" xfId="1" applyNumberFormat="1" applyFont="1" applyAlignment="1" applyProtection="1">
      <alignment horizontal="left"/>
      <protection locked="0"/>
    </xf>
    <xf numFmtId="0" fontId="3" fillId="0" borderId="0" xfId="2" applyFont="1" applyProtection="1">
      <protection locked="0"/>
    </xf>
    <xf numFmtId="169" fontId="20" fillId="0" borderId="0" xfId="2" applyNumberFormat="1" applyFont="1" applyAlignment="1" applyProtection="1">
      <alignment horizontal="center"/>
      <protection locked="0"/>
    </xf>
    <xf numFmtId="169" fontId="20" fillId="0" borderId="0" xfId="1" applyNumberFormat="1" applyFont="1" applyAlignment="1" applyProtection="1">
      <alignment horizontal="center"/>
      <protection locked="0"/>
    </xf>
    <xf numFmtId="169" fontId="19" fillId="0" borderId="0" xfId="2" applyNumberFormat="1" applyFont="1" applyAlignment="1" applyProtection="1">
      <alignment horizontal="center"/>
      <protection locked="0"/>
    </xf>
    <xf numFmtId="10" fontId="20" fillId="0" borderId="0" xfId="2" applyNumberFormat="1" applyFont="1" applyProtection="1">
      <protection locked="0"/>
    </xf>
    <xf numFmtId="0" fontId="32" fillId="0" borderId="0" xfId="2" applyFont="1" applyProtection="1">
      <protection locked="0"/>
    </xf>
    <xf numFmtId="0" fontId="20" fillId="0" borderId="0" xfId="17" applyFont="1"/>
    <xf numFmtId="3" fontId="19" fillId="0" borderId="0" xfId="2" applyNumberFormat="1" applyFont="1" applyAlignment="1" applyProtection="1">
      <alignment horizontal="center"/>
      <protection locked="0"/>
    </xf>
    <xf numFmtId="179" fontId="19" fillId="0" borderId="0" xfId="2" applyNumberFormat="1" applyFont="1" applyProtection="1">
      <protection locked="0"/>
    </xf>
    <xf numFmtId="166" fontId="4" fillId="3" borderId="5" xfId="5" applyNumberFormat="1" applyFont="1" applyFill="1" applyBorder="1" applyAlignment="1">
      <alignment horizontal="left" vertical="center"/>
    </xf>
    <xf numFmtId="166" fontId="4" fillId="3" borderId="5" xfId="5" applyNumberFormat="1" applyFont="1" applyFill="1" applyBorder="1" applyAlignment="1" applyProtection="1">
      <protection locked="0"/>
    </xf>
    <xf numFmtId="10" fontId="4" fillId="3" borderId="0" xfId="9" applyNumberFormat="1" applyFill="1" applyAlignment="1" applyProtection="1">
      <alignment horizontal="center"/>
      <protection locked="0"/>
    </xf>
    <xf numFmtId="0" fontId="7" fillId="3" borderId="0" xfId="3" applyFont="1" applyFill="1" applyAlignment="1" applyProtection="1">
      <alignment horizontal="right" vertical="center"/>
      <protection locked="0"/>
    </xf>
    <xf numFmtId="3" fontId="7" fillId="3" borderId="0" xfId="3" applyNumberFormat="1" applyFont="1" applyFill="1" applyAlignment="1" applyProtection="1">
      <alignment horizontal="right" vertical="center"/>
      <protection locked="0"/>
    </xf>
    <xf numFmtId="2" fontId="7" fillId="3" borderId="0" xfId="1" applyNumberFormat="1" applyFont="1" applyFill="1" applyAlignment="1" applyProtection="1">
      <alignment horizontal="center"/>
      <protection locked="0"/>
    </xf>
    <xf numFmtId="167" fontId="7" fillId="3" borderId="5" xfId="6" applyNumberFormat="1" applyFont="1" applyFill="1" applyBorder="1" applyAlignment="1" applyProtection="1">
      <alignment horizontal="center"/>
      <protection locked="0"/>
    </xf>
    <xf numFmtId="37" fontId="7" fillId="3" borderId="5" xfId="4" applyNumberFormat="1" applyFont="1" applyFill="1" applyBorder="1" applyAlignment="1" applyProtection="1">
      <alignment horizontal="center"/>
      <protection locked="0"/>
    </xf>
    <xf numFmtId="0" fontId="9" fillId="0" borderId="0" xfId="1" applyFont="1" applyAlignment="1" applyProtection="1">
      <alignment horizontal="left"/>
      <protection locked="0"/>
    </xf>
    <xf numFmtId="166" fontId="28" fillId="0" borderId="0" xfId="0" applyNumberFormat="1" applyFont="1" applyAlignment="1">
      <alignment wrapText="1"/>
    </xf>
    <xf numFmtId="0" fontId="30" fillId="0" borderId="0" xfId="0" applyFont="1" applyAlignment="1">
      <alignment wrapText="1"/>
    </xf>
    <xf numFmtId="166" fontId="30" fillId="0" borderId="0" xfId="0" applyNumberFormat="1" applyFont="1" applyAlignment="1">
      <alignment wrapText="1"/>
    </xf>
    <xf numFmtId="174" fontId="28" fillId="0" borderId="0" xfId="0" applyNumberFormat="1" applyFont="1" applyAlignment="1">
      <alignment wrapText="1"/>
    </xf>
    <xf numFmtId="2" fontId="7" fillId="3" borderId="0" xfId="1" applyNumberFormat="1" applyFont="1" applyFill="1" applyAlignment="1" applyProtection="1">
      <alignment horizontal="left"/>
      <protection locked="0"/>
    </xf>
    <xf numFmtId="2" fontId="7" fillId="3" borderId="10" xfId="1" applyNumberFormat="1" applyFont="1" applyFill="1" applyBorder="1" applyAlignment="1" applyProtection="1">
      <alignment horizontal="left"/>
      <protection locked="0"/>
    </xf>
    <xf numFmtId="0" fontId="4" fillId="3" borderId="11" xfId="2" applyFill="1" applyBorder="1" applyProtection="1">
      <protection locked="0"/>
    </xf>
    <xf numFmtId="0" fontId="9" fillId="3" borderId="13" xfId="1" applyFont="1" applyFill="1" applyBorder="1" applyAlignment="1" applyProtection="1">
      <alignment horizontal="left" vertical="center" wrapText="1"/>
      <protection locked="0"/>
    </xf>
    <xf numFmtId="2" fontId="7" fillId="3" borderId="12" xfId="1" applyNumberFormat="1" applyFont="1" applyFill="1" applyBorder="1" applyAlignment="1" applyProtection="1">
      <alignment horizontal="center" vertical="center"/>
      <protection locked="0"/>
    </xf>
    <xf numFmtId="0" fontId="4" fillId="3" borderId="13" xfId="2" applyFill="1" applyBorder="1" applyAlignment="1" applyProtection="1">
      <alignment horizontal="left" vertical="center" wrapText="1"/>
      <protection locked="0"/>
    </xf>
    <xf numFmtId="0" fontId="7" fillId="3" borderId="12" xfId="1" applyFont="1" applyFill="1" applyBorder="1" applyAlignment="1" applyProtection="1">
      <alignment horizontal="center" vertical="center"/>
      <protection locked="0"/>
    </xf>
    <xf numFmtId="2" fontId="7" fillId="3" borderId="14" xfId="1" applyNumberFormat="1" applyFont="1" applyFill="1" applyBorder="1" applyAlignment="1" applyProtection="1">
      <alignment horizontal="left"/>
      <protection locked="0"/>
    </xf>
    <xf numFmtId="0" fontId="9" fillId="3" borderId="15" xfId="1" applyFont="1" applyFill="1" applyBorder="1" applyAlignment="1" applyProtection="1">
      <alignment horizontal="center"/>
      <protection locked="0"/>
    </xf>
    <xf numFmtId="10" fontId="4" fillId="3" borderId="0" xfId="9" applyNumberFormat="1" applyFill="1" applyBorder="1" applyAlignment="1" applyProtection="1">
      <alignment horizontal="center"/>
      <protection locked="0"/>
    </xf>
    <xf numFmtId="0" fontId="33" fillId="0" borderId="0" xfId="8" quotePrefix="1" applyFont="1" applyProtection="1">
      <protection locked="0"/>
    </xf>
    <xf numFmtId="0" fontId="27" fillId="9" borderId="34" xfId="0" applyFont="1" applyFill="1" applyBorder="1" applyAlignment="1">
      <alignment wrapText="1"/>
    </xf>
    <xf numFmtId="0" fontId="27" fillId="9" borderId="35" xfId="0" applyFont="1" applyFill="1" applyBorder="1" applyAlignment="1">
      <alignment wrapText="1"/>
    </xf>
    <xf numFmtId="0" fontId="27" fillId="9" borderId="36" xfId="0" applyFont="1" applyFill="1" applyBorder="1" applyAlignment="1">
      <alignment wrapText="1"/>
    </xf>
    <xf numFmtId="0" fontId="28" fillId="9" borderId="34" xfId="0" applyFont="1" applyFill="1" applyBorder="1" applyAlignment="1">
      <alignment wrapText="1"/>
    </xf>
    <xf numFmtId="0" fontId="28" fillId="9" borderId="35" xfId="0" applyFont="1" applyFill="1" applyBorder="1" applyAlignment="1">
      <alignment wrapText="1"/>
    </xf>
    <xf numFmtId="0" fontId="28" fillId="9" borderId="36" xfId="0" applyFont="1" applyFill="1" applyBorder="1" applyAlignment="1">
      <alignment wrapText="1"/>
    </xf>
    <xf numFmtId="0" fontId="28" fillId="9" borderId="30" xfId="0" applyFont="1" applyFill="1" applyBorder="1" applyAlignment="1">
      <alignment wrapText="1"/>
    </xf>
    <xf numFmtId="0" fontId="28" fillId="9" borderId="31" xfId="0" applyFont="1" applyFill="1" applyBorder="1" applyAlignment="1">
      <alignment wrapText="1"/>
    </xf>
    <xf numFmtId="0" fontId="4" fillId="3" borderId="5" xfId="2" applyFill="1" applyBorder="1" applyAlignment="1" applyProtection="1">
      <alignment horizontal="left"/>
      <protection locked="0"/>
    </xf>
    <xf numFmtId="0" fontId="4" fillId="3" borderId="0" xfId="2" applyFill="1" applyAlignment="1">
      <alignment horizontal="left" vertical="center" wrapText="1"/>
    </xf>
    <xf numFmtId="0" fontId="4" fillId="3" borderId="4" xfId="2" applyFill="1" applyBorder="1" applyAlignment="1">
      <alignment horizontal="left" vertical="center" wrapText="1"/>
    </xf>
    <xf numFmtId="0" fontId="4" fillId="3" borderId="13" xfId="2" applyFill="1" applyBorder="1" applyAlignment="1">
      <alignment horizontal="left" vertical="center" wrapText="1"/>
    </xf>
    <xf numFmtId="0" fontId="4" fillId="3" borderId="0" xfId="2" applyFill="1" applyAlignment="1" applyProtection="1">
      <alignment horizontal="left"/>
      <protection locked="0"/>
    </xf>
    <xf numFmtId="0" fontId="4" fillId="3" borderId="5" xfId="2" applyFill="1" applyBorder="1" applyAlignment="1" applyProtection="1">
      <alignment horizontal="center" vertical="center"/>
      <protection locked="0"/>
    </xf>
    <xf numFmtId="0" fontId="9" fillId="3" borderId="0" xfId="1" applyFont="1" applyFill="1" applyAlignment="1" applyProtection="1">
      <alignment horizontal="left" vertical="center" wrapText="1"/>
      <protection locked="0"/>
    </xf>
    <xf numFmtId="0" fontId="9" fillId="3" borderId="4" xfId="1" applyFont="1" applyFill="1" applyBorder="1" applyAlignment="1" applyProtection="1">
      <alignment horizontal="left" vertical="center" wrapText="1"/>
      <protection locked="0"/>
    </xf>
    <xf numFmtId="0" fontId="9" fillId="3" borderId="13" xfId="1" applyFont="1" applyFill="1" applyBorder="1" applyAlignment="1" applyProtection="1">
      <alignment horizontal="left" vertical="center" wrapText="1"/>
      <protection locked="0"/>
    </xf>
    <xf numFmtId="0" fontId="0" fillId="3" borderId="5" xfId="0" applyFill="1" applyBorder="1" applyAlignment="1">
      <alignment horizontal="left"/>
    </xf>
    <xf numFmtId="0" fontId="1" fillId="3" borderId="5" xfId="0" applyFont="1" applyFill="1" applyBorder="1" applyAlignment="1">
      <alignment horizontal="left"/>
    </xf>
    <xf numFmtId="0" fontId="0" fillId="3" borderId="17" xfId="0" applyFill="1" applyBorder="1" applyAlignment="1">
      <alignment horizontal="left"/>
    </xf>
    <xf numFmtId="0" fontId="0" fillId="3" borderId="19" xfId="0" applyFill="1" applyBorder="1" applyAlignment="1">
      <alignment horizontal="left"/>
    </xf>
    <xf numFmtId="0" fontId="0" fillId="3" borderId="5" xfId="0" applyFill="1" applyBorder="1" applyAlignment="1">
      <alignment horizontal="left" wrapText="1"/>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0" fillId="3" borderId="0" xfId="0" applyFill="1" applyAlignment="1">
      <alignment horizontal="left"/>
    </xf>
    <xf numFmtId="0" fontId="9" fillId="3" borderId="17" xfId="1" applyFont="1" applyFill="1" applyBorder="1" applyAlignment="1" applyProtection="1">
      <alignment horizontal="center"/>
      <protection locked="0"/>
    </xf>
    <xf numFmtId="0" fontId="9" fillId="3" borderId="19" xfId="1" applyFont="1" applyFill="1" applyBorder="1" applyAlignment="1" applyProtection="1">
      <alignment horizontal="center"/>
      <protection locked="0"/>
    </xf>
    <xf numFmtId="0" fontId="9" fillId="3" borderId="17" xfId="1" applyFont="1" applyFill="1" applyBorder="1" applyAlignment="1" applyProtection="1">
      <alignment horizontal="center" wrapText="1"/>
      <protection locked="0"/>
    </xf>
    <xf numFmtId="0" fontId="9" fillId="3" borderId="19" xfId="1" applyFont="1" applyFill="1" applyBorder="1" applyAlignment="1" applyProtection="1">
      <alignment horizontal="center" wrapText="1"/>
      <protection locked="0"/>
    </xf>
    <xf numFmtId="0" fontId="0" fillId="3" borderId="0" xfId="2" applyFont="1" applyFill="1" applyAlignment="1">
      <alignment horizontal="left" vertical="center" wrapText="1"/>
    </xf>
  </cellXfs>
  <cellStyles count="18">
    <cellStyle name="Comma 2" xfId="14" xr:uid="{B5674C57-67F7-4DB1-B7B9-C4D166CA893A}"/>
    <cellStyle name="Comma 2 2 2 3" xfId="11" xr:uid="{C986EC11-4C93-4D4A-B6CE-EE79F22B626F}"/>
    <cellStyle name="Comma 2 2 3 2" xfId="4" xr:uid="{C46A58CF-197E-4689-BA67-BA6696B64353}"/>
    <cellStyle name="Comma 2 3" xfId="5" xr:uid="{9345C0C7-CD9B-42A5-9FA8-342C17ACBF8E}"/>
    <cellStyle name="Comma 3 2" xfId="12" xr:uid="{90C1AFF3-32BB-451C-89D6-A0C6C59CD7BE}"/>
    <cellStyle name="Currency 2 2" xfId="13" xr:uid="{068359C7-010B-4FCE-B0B5-1A70E2868BFB}"/>
    <cellStyle name="Normal" xfId="0" builtinId="0"/>
    <cellStyle name="Normal 2 2 2 2 2" xfId="10" xr:uid="{97CABA6B-637D-416D-BB06-67B1CE29EEB8}"/>
    <cellStyle name="Normal 2 3 2" xfId="1" xr:uid="{8E77372F-E121-43A7-81DB-DB4CCD8C470F}"/>
    <cellStyle name="Normal 2 4 2 2" xfId="17" xr:uid="{788B027E-A16B-44D5-B3C6-1A71D3C54B74}"/>
    <cellStyle name="Normal 3 2 2 2" xfId="2" xr:uid="{0F4FB2F7-D700-419F-8DEA-3CCE066A5054}"/>
    <cellStyle name="Normal 3 2 3" xfId="15" xr:uid="{C8AF0337-1250-4F70-A3A1-632E766CC94D}"/>
    <cellStyle name="Normal 4 2" xfId="3" xr:uid="{0C10861A-5A4C-4BAE-9A72-9BF1783F4D2A}"/>
    <cellStyle name="Normal 4 2 2 2" xfId="7" xr:uid="{D35707FC-43F8-4E15-954B-F8BF40DE6217}"/>
    <cellStyle name="Normal 4 3" xfId="8" xr:uid="{9415FC8C-2BCA-47D1-AE72-F5956818AEE5}"/>
    <cellStyle name="Percent" xfId="9" builtinId="5"/>
    <cellStyle name="Percent 2 2 2" xfId="6" xr:uid="{88343CBB-A56B-4395-8BBD-C568D9058E21}"/>
    <cellStyle name="Percent 3 2" xfId="16" xr:uid="{B4D1D989-F7A5-4C86-B390-9E0DA6254B90}"/>
  </cellStyles>
  <dxfs count="33">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wgriffiths/AppData/Local/Microsoft/Windows/INetCache/Content.Outlook/5C3YJR83/Fall%202020%20Exam%208%20as%20of%208.11.20%20With%20Table.xlsx" TargetMode="External"/><Relationship Id="rId1" Type="http://schemas.openxmlformats.org/officeDocument/2006/relationships/externalLinkPath" Target="/Users/wgriffiths/AppData/Local/Microsoft/Windows/INetCache/Content.Outlook/5C3YJR83/Fall%202020%20Exam%208%20as%20of%208.11.20%20With%20Tabl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PAUL.MAJCHROWSKI/AppData/Local/Microsoft/Windows/INetCache/Content.Outlook/YF0MWQO2/CAS%20MQC%20Definition%20Exam%205_2019%20for%20PMP.xlsx" TargetMode="External"/><Relationship Id="rId1" Type="http://schemas.openxmlformats.org/officeDocument/2006/relationships/externalLinkPath" Target="/Users/PAUL.MAJCHROWSKI/AppData/Local/Microsoft/Windows/INetCache/Content.Outlook/YF0MWQO2/CAS%20MQC%20Definition%20Exam%205_2019%20for%20PMP.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brian/Downloads/222159be.xlsx" TargetMode="External"/><Relationship Id="rId2" Type="http://schemas.openxmlformats.org/officeDocument/2006/relationships/externalLinkPath" Target="file:///C:\Users\brian\Downloads\222159be.xlsx" TargetMode="External"/><Relationship Id="rId1" Type="http://schemas.openxmlformats.org/officeDocument/2006/relationships/externalLinkPath" Target="/Users/brian/Downloads/222159b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Question Table"/>
      <sheetName val="Tracker"/>
      <sheetName val="Syllabus distribution"/>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am 5 MQC"/>
      <sheetName val="Bloom's Taxonomy"/>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arameters"/>
      <sheetName val="1-Payment Pattern"/>
      <sheetName val="2-Current Curve"/>
      <sheetName val="3-Current"/>
      <sheetName val="5-Summary"/>
      <sheetName val="6-Income Statement Calculations"/>
      <sheetName val="7-Financial Statemen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34EC-7744-4D09-8A38-60706CEC31DA}">
  <dimension ref="A1:AN159"/>
  <sheetViews>
    <sheetView tabSelected="1" workbookViewId="0">
      <selection activeCell="D14" sqref="D14"/>
    </sheetView>
  </sheetViews>
  <sheetFormatPr defaultColWidth="0" defaultRowHeight="14.5" zeroHeight="1" x14ac:dyDescent="0.35"/>
  <cols>
    <col min="1" max="1" width="6.7265625" style="93" customWidth="1"/>
    <col min="2" max="2" width="13.54296875" style="104" customWidth="1"/>
    <col min="3" max="3" width="10.7265625" style="93" customWidth="1"/>
    <col min="4" max="4" width="17.453125" style="93" customWidth="1"/>
    <col min="5" max="5" width="16" style="93" customWidth="1"/>
    <col min="6" max="6" width="13.81640625" style="93" customWidth="1"/>
    <col min="7" max="7" width="14.54296875" style="93" customWidth="1"/>
    <col min="8" max="8" width="56.54296875" style="93" customWidth="1"/>
    <col min="9" max="40" width="10.7265625" style="93" customWidth="1"/>
    <col min="41" max="16384" width="10.7265625" style="93" hidden="1"/>
  </cols>
  <sheetData>
    <row r="1" spans="1:14" x14ac:dyDescent="0.35">
      <c r="A1" s="3" t="s">
        <v>0</v>
      </c>
      <c r="B1" s="4">
        <v>2.75</v>
      </c>
      <c r="C1" s="5"/>
      <c r="D1" s="5"/>
      <c r="E1" s="5"/>
      <c r="F1" s="5"/>
      <c r="G1" s="5"/>
      <c r="H1" s="92"/>
    </row>
    <row r="2" spans="1:14" x14ac:dyDescent="0.35">
      <c r="A2" s="8"/>
      <c r="B2" s="9"/>
      <c r="C2" s="5"/>
      <c r="D2" s="5"/>
      <c r="E2" s="5"/>
      <c r="F2" s="5"/>
      <c r="G2" s="5"/>
      <c r="H2" s="92"/>
    </row>
    <row r="3" spans="1:14" x14ac:dyDescent="0.35">
      <c r="A3" s="94"/>
      <c r="B3" s="9"/>
      <c r="C3" s="5" t="s">
        <v>11</v>
      </c>
      <c r="D3" s="5"/>
      <c r="E3" s="5"/>
      <c r="F3" s="5"/>
      <c r="G3" s="5"/>
      <c r="H3" s="92"/>
    </row>
    <row r="4" spans="1:14" x14ac:dyDescent="0.35">
      <c r="A4" s="94"/>
      <c r="B4" s="9"/>
      <c r="C4" s="5"/>
      <c r="D4" s="5"/>
      <c r="E4" s="5"/>
      <c r="F4" s="5"/>
      <c r="G4" s="5"/>
      <c r="H4" s="92"/>
    </row>
    <row r="5" spans="1:14" x14ac:dyDescent="0.35">
      <c r="A5" s="9" t="s">
        <v>12</v>
      </c>
      <c r="B5" s="95" t="s">
        <v>13</v>
      </c>
      <c r="C5" s="23" t="s">
        <v>14</v>
      </c>
      <c r="D5" s="96"/>
      <c r="E5" s="96"/>
      <c r="F5" s="96"/>
      <c r="G5" s="22"/>
      <c r="H5" s="92"/>
    </row>
    <row r="6" spans="1:14" x14ac:dyDescent="0.35">
      <c r="A6" s="9"/>
      <c r="B6" s="95"/>
      <c r="C6" s="23" t="s">
        <v>15</v>
      </c>
      <c r="D6" s="96"/>
      <c r="E6" s="96"/>
      <c r="F6" s="96"/>
      <c r="G6" s="22"/>
      <c r="H6" s="92"/>
    </row>
    <row r="7" spans="1:14" x14ac:dyDescent="0.35">
      <c r="A7" s="10"/>
      <c r="B7" s="95"/>
      <c r="C7" s="23"/>
      <c r="D7" s="96"/>
      <c r="E7" s="96"/>
      <c r="F7" s="96"/>
      <c r="G7" s="25"/>
      <c r="H7" s="92"/>
    </row>
    <row r="8" spans="1:14" x14ac:dyDescent="0.35">
      <c r="A8" s="9" t="s">
        <v>16</v>
      </c>
      <c r="B8" s="95" t="s">
        <v>17</v>
      </c>
      <c r="C8" s="23" t="s">
        <v>18</v>
      </c>
      <c r="D8" s="22"/>
      <c r="E8" s="22"/>
      <c r="F8" s="22"/>
      <c r="G8" s="25"/>
      <c r="H8" s="92"/>
    </row>
    <row r="9" spans="1:14" x14ac:dyDescent="0.35">
      <c r="A9" s="10"/>
      <c r="B9" s="97"/>
      <c r="C9" s="95"/>
      <c r="D9" s="27"/>
      <c r="E9" s="27"/>
      <c r="F9" s="27"/>
      <c r="G9" s="25"/>
      <c r="H9" s="92"/>
    </row>
    <row r="10" spans="1:14" x14ac:dyDescent="0.35">
      <c r="A10" s="9" t="s">
        <v>19</v>
      </c>
      <c r="B10" s="95" t="s">
        <v>20</v>
      </c>
      <c r="C10" s="23" t="s">
        <v>21</v>
      </c>
      <c r="D10" s="22"/>
      <c r="E10" s="22"/>
      <c r="F10" s="22"/>
      <c r="G10" s="25"/>
      <c r="H10" s="92"/>
    </row>
    <row r="11" spans="1:14" x14ac:dyDescent="0.35">
      <c r="A11" s="9"/>
      <c r="B11" s="95"/>
      <c r="C11" s="23"/>
      <c r="D11" s="98" t="s">
        <v>22</v>
      </c>
      <c r="E11" s="22"/>
      <c r="F11" s="22"/>
      <c r="G11" s="25"/>
      <c r="H11" s="92"/>
    </row>
    <row r="12" spans="1:14" x14ac:dyDescent="0.35">
      <c r="A12" s="9"/>
      <c r="B12" s="95"/>
      <c r="C12" s="23"/>
      <c r="D12" s="98" t="s">
        <v>23</v>
      </c>
      <c r="E12" s="22"/>
      <c r="F12" s="22"/>
      <c r="G12" s="25"/>
      <c r="H12" s="92"/>
    </row>
    <row r="13" spans="1:14" x14ac:dyDescent="0.35">
      <c r="A13" s="9"/>
      <c r="B13" s="95"/>
      <c r="C13" s="23"/>
      <c r="D13" s="22"/>
      <c r="E13" s="22"/>
      <c r="F13" s="22"/>
      <c r="G13" s="25"/>
      <c r="H13" s="92"/>
    </row>
    <row r="14" spans="1:14" x14ac:dyDescent="0.35">
      <c r="A14" s="9" t="s">
        <v>24</v>
      </c>
      <c r="B14" s="95" t="s">
        <v>25</v>
      </c>
      <c r="C14" s="23" t="s">
        <v>26</v>
      </c>
      <c r="D14" s="22"/>
      <c r="E14" s="22"/>
      <c r="F14" s="22"/>
      <c r="G14" s="25"/>
      <c r="H14" s="92"/>
    </row>
    <row r="15" spans="1:14" ht="15" thickBot="1" x14ac:dyDescent="0.4">
      <c r="A15" s="33"/>
      <c r="B15" s="9"/>
      <c r="C15" s="22"/>
      <c r="D15" s="22"/>
      <c r="E15" s="22"/>
      <c r="F15" s="22"/>
      <c r="G15" s="25"/>
      <c r="H15" s="92"/>
      <c r="N15" s="99"/>
    </row>
    <row r="16" spans="1:14" ht="15" thickBot="1" x14ac:dyDescent="0.4">
      <c r="A16" s="35" t="s">
        <v>27</v>
      </c>
      <c r="B16" s="36"/>
      <c r="C16" s="37"/>
      <c r="D16" s="37"/>
      <c r="E16" s="37"/>
      <c r="F16" s="37"/>
      <c r="G16" s="38"/>
      <c r="H16" s="100"/>
    </row>
    <row r="17" spans="1:17" x14ac:dyDescent="0.35">
      <c r="A17"/>
      <c r="B17"/>
      <c r="C17"/>
      <c r="D17"/>
      <c r="E17"/>
      <c r="F17"/>
      <c r="G17"/>
      <c r="H17"/>
      <c r="I17"/>
      <c r="K17"/>
      <c r="L17"/>
      <c r="M17"/>
      <c r="N17"/>
      <c r="O17"/>
      <c r="P17"/>
      <c r="Q17"/>
    </row>
    <row r="18" spans="1:17" x14ac:dyDescent="0.35">
      <c r="A18"/>
      <c r="B18"/>
      <c r="C18"/>
      <c r="D18"/>
      <c r="E18"/>
      <c r="F18"/>
      <c r="G18"/>
      <c r="H18"/>
      <c r="I18"/>
      <c r="K18"/>
      <c r="L18"/>
      <c r="M18"/>
      <c r="N18"/>
      <c r="O18"/>
      <c r="P18"/>
      <c r="Q18"/>
    </row>
    <row r="19" spans="1:17" x14ac:dyDescent="0.35">
      <c r="A19"/>
      <c r="B19"/>
      <c r="C19"/>
      <c r="D19"/>
      <c r="E19"/>
      <c r="F19"/>
      <c r="G19"/>
      <c r="H19"/>
      <c r="I19"/>
      <c r="K19"/>
      <c r="L19"/>
      <c r="M19"/>
      <c r="N19"/>
      <c r="O19"/>
      <c r="P19"/>
      <c r="Q19"/>
    </row>
    <row r="20" spans="1:17" x14ac:dyDescent="0.35">
      <c r="A20"/>
      <c r="B20"/>
      <c r="C20"/>
      <c r="D20"/>
      <c r="E20"/>
      <c r="F20"/>
      <c r="G20"/>
      <c r="H20"/>
      <c r="I20"/>
      <c r="K20"/>
      <c r="L20"/>
      <c r="M20"/>
      <c r="N20"/>
      <c r="O20"/>
      <c r="P20"/>
      <c r="Q20"/>
    </row>
    <row r="21" spans="1:17" x14ac:dyDescent="0.35">
      <c r="A21"/>
      <c r="B21"/>
      <c r="C21"/>
      <c r="D21"/>
      <c r="E21"/>
      <c r="F21"/>
      <c r="G21"/>
      <c r="H21"/>
      <c r="I21"/>
      <c r="K21"/>
      <c r="L21"/>
      <c r="M21"/>
      <c r="N21"/>
      <c r="O21"/>
      <c r="P21"/>
      <c r="Q21"/>
    </row>
    <row r="22" spans="1:17" x14ac:dyDescent="0.35">
      <c r="A22"/>
      <c r="B22"/>
      <c r="C22"/>
      <c r="D22"/>
      <c r="E22"/>
      <c r="F22"/>
      <c r="G22"/>
      <c r="H22"/>
      <c r="I22"/>
      <c r="K22"/>
      <c r="L22"/>
      <c r="M22"/>
      <c r="N22"/>
      <c r="O22"/>
      <c r="P22"/>
      <c r="Q22"/>
    </row>
    <row r="23" spans="1:17" x14ac:dyDescent="0.35">
      <c r="A23"/>
      <c r="B23"/>
      <c r="C23"/>
      <c r="D23"/>
      <c r="E23"/>
      <c r="F23"/>
      <c r="G23"/>
      <c r="H23"/>
      <c r="I23"/>
      <c r="K23"/>
      <c r="L23"/>
      <c r="M23"/>
      <c r="N23"/>
      <c r="O23"/>
      <c r="P23"/>
      <c r="Q23"/>
    </row>
    <row r="24" spans="1:17" x14ac:dyDescent="0.35">
      <c r="A24"/>
      <c r="B24"/>
      <c r="C24"/>
      <c r="D24"/>
      <c r="E24"/>
      <c r="F24"/>
      <c r="G24"/>
      <c r="H24"/>
      <c r="I24"/>
      <c r="K24"/>
      <c r="L24"/>
      <c r="M24"/>
      <c r="N24"/>
      <c r="O24"/>
      <c r="P24"/>
      <c r="Q24"/>
    </row>
    <row r="25" spans="1:17" x14ac:dyDescent="0.35">
      <c r="A25"/>
      <c r="B25"/>
      <c r="C25"/>
      <c r="D25"/>
      <c r="E25"/>
      <c r="F25"/>
      <c r="G25"/>
      <c r="H25"/>
      <c r="I25"/>
      <c r="K25"/>
      <c r="L25"/>
      <c r="M25"/>
      <c r="N25"/>
      <c r="O25"/>
      <c r="P25"/>
      <c r="Q25"/>
    </row>
    <row r="26" spans="1:17" x14ac:dyDescent="0.35">
      <c r="A26"/>
      <c r="B26"/>
      <c r="C26"/>
      <c r="D26"/>
      <c r="E26"/>
      <c r="F26"/>
      <c r="G26"/>
      <c r="H26"/>
      <c r="I26"/>
      <c r="K26"/>
      <c r="L26"/>
      <c r="M26"/>
      <c r="N26"/>
      <c r="O26"/>
      <c r="P26"/>
      <c r="Q26"/>
    </row>
    <row r="27" spans="1:17" x14ac:dyDescent="0.35">
      <c r="A27"/>
      <c r="B27"/>
      <c r="C27"/>
      <c r="D27"/>
      <c r="E27"/>
      <c r="F27"/>
      <c r="G27"/>
      <c r="H27"/>
      <c r="I27"/>
      <c r="K27"/>
      <c r="L27"/>
      <c r="M27"/>
      <c r="N27"/>
      <c r="O27"/>
      <c r="P27"/>
      <c r="Q27"/>
    </row>
    <row r="28" spans="1:17" x14ac:dyDescent="0.35">
      <c r="A28"/>
      <c r="B28"/>
      <c r="C28"/>
      <c r="D28"/>
      <c r="E28"/>
      <c r="F28"/>
      <c r="G28"/>
      <c r="H28"/>
      <c r="I28"/>
      <c r="K28"/>
      <c r="L28"/>
      <c r="M28"/>
      <c r="N28"/>
      <c r="O28"/>
      <c r="P28"/>
      <c r="Q28"/>
    </row>
    <row r="29" spans="1:17" x14ac:dyDescent="0.35">
      <c r="A29"/>
      <c r="B29"/>
      <c r="C29"/>
      <c r="D29"/>
      <c r="E29"/>
      <c r="F29"/>
      <c r="G29"/>
      <c r="H29"/>
      <c r="I29"/>
      <c r="K29"/>
      <c r="L29"/>
      <c r="M29"/>
      <c r="N29"/>
      <c r="O29"/>
      <c r="P29"/>
      <c r="Q29"/>
    </row>
    <row r="30" spans="1:17" x14ac:dyDescent="0.35">
      <c r="A30"/>
      <c r="B30"/>
      <c r="C30"/>
      <c r="D30"/>
      <c r="E30"/>
      <c r="F30"/>
      <c r="G30"/>
      <c r="H30"/>
      <c r="I30"/>
      <c r="K30"/>
      <c r="L30"/>
      <c r="M30"/>
      <c r="N30"/>
      <c r="O30"/>
      <c r="P30"/>
      <c r="Q30"/>
    </row>
    <row r="31" spans="1:17" x14ac:dyDescent="0.35">
      <c r="A31"/>
      <c r="B31"/>
      <c r="C31"/>
      <c r="D31"/>
      <c r="E31"/>
      <c r="F31"/>
      <c r="G31"/>
      <c r="H31"/>
      <c r="I31"/>
      <c r="K31"/>
      <c r="L31"/>
      <c r="M31"/>
      <c r="N31"/>
      <c r="O31"/>
      <c r="P31"/>
      <c r="Q31"/>
    </row>
    <row r="32" spans="1:17" x14ac:dyDescent="0.35">
      <c r="A32"/>
      <c r="B32"/>
      <c r="C32"/>
      <c r="D32"/>
      <c r="E32"/>
      <c r="F32"/>
      <c r="G32"/>
      <c r="H32"/>
      <c r="I32"/>
      <c r="K32"/>
      <c r="L32"/>
      <c r="M32"/>
      <c r="N32"/>
      <c r="O32"/>
      <c r="P32"/>
      <c r="Q32"/>
    </row>
    <row r="33" spans="1:17" x14ac:dyDescent="0.35">
      <c r="A33"/>
      <c r="B33"/>
      <c r="C33"/>
      <c r="D33"/>
      <c r="E33"/>
      <c r="F33"/>
      <c r="G33"/>
      <c r="H33"/>
      <c r="I33"/>
      <c r="K33"/>
      <c r="L33"/>
      <c r="M33"/>
      <c r="N33"/>
      <c r="O33"/>
      <c r="P33"/>
      <c r="Q33"/>
    </row>
    <row r="34" spans="1:17" x14ac:dyDescent="0.35">
      <c r="A34"/>
      <c r="B34"/>
      <c r="C34"/>
      <c r="D34"/>
      <c r="E34"/>
      <c r="F34"/>
      <c r="G34"/>
      <c r="H34"/>
      <c r="I34"/>
      <c r="K34"/>
      <c r="L34"/>
      <c r="M34"/>
      <c r="N34"/>
      <c r="O34"/>
      <c r="P34"/>
      <c r="Q34"/>
    </row>
    <row r="35" spans="1:17" x14ac:dyDescent="0.35">
      <c r="A35"/>
      <c r="B35"/>
      <c r="C35"/>
      <c r="D35"/>
      <c r="E35"/>
      <c r="F35"/>
      <c r="G35"/>
      <c r="H35"/>
      <c r="I35"/>
      <c r="K35"/>
      <c r="L35"/>
      <c r="M35"/>
      <c r="N35"/>
      <c r="O35"/>
      <c r="P35"/>
      <c r="Q35"/>
    </row>
    <row r="36" spans="1:17" x14ac:dyDescent="0.35">
      <c r="A36"/>
      <c r="B36"/>
      <c r="C36"/>
      <c r="D36"/>
      <c r="E36"/>
      <c r="F36"/>
      <c r="G36"/>
      <c r="H36"/>
      <c r="I36"/>
      <c r="K36"/>
      <c r="L36"/>
      <c r="M36"/>
      <c r="N36"/>
      <c r="O36"/>
      <c r="P36"/>
      <c r="Q36"/>
    </row>
    <row r="37" spans="1:17" x14ac:dyDescent="0.35">
      <c r="A37"/>
      <c r="B37"/>
      <c r="C37"/>
      <c r="D37"/>
      <c r="E37"/>
      <c r="F37"/>
      <c r="G37"/>
      <c r="H37"/>
      <c r="I37"/>
      <c r="K37"/>
      <c r="L37"/>
      <c r="M37"/>
      <c r="N37"/>
      <c r="O37"/>
      <c r="P37"/>
      <c r="Q37"/>
    </row>
    <row r="38" spans="1:17" x14ac:dyDescent="0.35">
      <c r="A38"/>
      <c r="B38"/>
      <c r="C38"/>
      <c r="D38"/>
      <c r="E38"/>
      <c r="F38"/>
      <c r="G38"/>
      <c r="H38"/>
      <c r="I38"/>
      <c r="K38"/>
      <c r="L38"/>
      <c r="M38"/>
      <c r="N38"/>
      <c r="O38"/>
      <c r="P38"/>
      <c r="Q38"/>
    </row>
    <row r="39" spans="1:17" x14ac:dyDescent="0.35">
      <c r="A39"/>
      <c r="B39"/>
      <c r="C39"/>
      <c r="D39"/>
      <c r="E39"/>
      <c r="F39"/>
      <c r="G39"/>
      <c r="H39"/>
      <c r="I39"/>
      <c r="K39"/>
      <c r="L39"/>
      <c r="M39"/>
      <c r="N39"/>
      <c r="O39"/>
      <c r="P39"/>
      <c r="Q39"/>
    </row>
    <row r="40" spans="1:17" x14ac:dyDescent="0.35">
      <c r="A40"/>
      <c r="B40"/>
      <c r="C40"/>
      <c r="D40"/>
      <c r="E40"/>
      <c r="F40"/>
      <c r="G40"/>
      <c r="H40"/>
      <c r="I40"/>
      <c r="K40"/>
      <c r="L40"/>
      <c r="M40"/>
      <c r="N40"/>
      <c r="O40"/>
      <c r="P40"/>
      <c r="Q40"/>
    </row>
    <row r="41" spans="1:17" x14ac:dyDescent="0.35">
      <c r="A41"/>
      <c r="B41"/>
      <c r="C41"/>
      <c r="D41"/>
      <c r="E41"/>
      <c r="F41"/>
      <c r="G41"/>
      <c r="H41"/>
      <c r="I41"/>
      <c r="K41"/>
      <c r="L41"/>
      <c r="M41"/>
      <c r="N41"/>
      <c r="O41"/>
      <c r="P41"/>
      <c r="Q41"/>
    </row>
    <row r="42" spans="1:17" x14ac:dyDescent="0.35">
      <c r="A42"/>
      <c r="B42"/>
      <c r="C42"/>
      <c r="D42"/>
      <c r="E42"/>
      <c r="F42"/>
      <c r="G42"/>
      <c r="H42"/>
      <c r="I42"/>
      <c r="K42"/>
      <c r="L42"/>
      <c r="M42"/>
      <c r="N42"/>
      <c r="O42"/>
      <c r="P42"/>
      <c r="Q42"/>
    </row>
    <row r="43" spans="1:17" x14ac:dyDescent="0.35">
      <c r="A43"/>
      <c r="B43"/>
      <c r="C43"/>
      <c r="D43"/>
      <c r="E43"/>
      <c r="F43"/>
      <c r="G43"/>
      <c r="H43"/>
      <c r="I43"/>
      <c r="K43"/>
      <c r="L43"/>
      <c r="M43"/>
      <c r="N43"/>
      <c r="O43"/>
      <c r="P43"/>
      <c r="Q43"/>
    </row>
    <row r="44" spans="1:17" x14ac:dyDescent="0.35">
      <c r="A44"/>
      <c r="B44"/>
      <c r="C44"/>
      <c r="D44"/>
      <c r="E44"/>
      <c r="F44"/>
      <c r="G44"/>
      <c r="H44"/>
      <c r="I44"/>
      <c r="K44"/>
      <c r="L44"/>
      <c r="M44"/>
      <c r="N44"/>
      <c r="O44"/>
      <c r="P44"/>
      <c r="Q44"/>
    </row>
    <row r="45" spans="1:17" x14ac:dyDescent="0.35">
      <c r="A45"/>
      <c r="B45"/>
      <c r="C45"/>
      <c r="D45"/>
      <c r="E45"/>
      <c r="F45"/>
      <c r="G45"/>
      <c r="H45"/>
      <c r="I45"/>
      <c r="K45"/>
      <c r="L45"/>
      <c r="M45"/>
      <c r="N45"/>
      <c r="O45"/>
      <c r="P45"/>
      <c r="Q45"/>
    </row>
    <row r="46" spans="1:17" x14ac:dyDescent="0.35">
      <c r="A46"/>
      <c r="B46"/>
      <c r="C46"/>
      <c r="D46"/>
      <c r="E46"/>
      <c r="F46"/>
      <c r="G46"/>
      <c r="H46"/>
      <c r="I46"/>
      <c r="K46"/>
      <c r="L46"/>
      <c r="M46"/>
      <c r="N46"/>
      <c r="O46"/>
      <c r="P46"/>
      <c r="Q46"/>
    </row>
    <row r="47" spans="1:17" x14ac:dyDescent="0.35">
      <c r="A47"/>
      <c r="B47"/>
      <c r="C47"/>
      <c r="D47"/>
      <c r="E47"/>
      <c r="F47"/>
      <c r="G47"/>
      <c r="H47"/>
      <c r="I47"/>
      <c r="K47"/>
      <c r="L47"/>
      <c r="M47"/>
      <c r="N47"/>
      <c r="O47"/>
      <c r="P47"/>
      <c r="Q47"/>
    </row>
    <row r="48" spans="1:17" x14ac:dyDescent="0.35">
      <c r="A48"/>
      <c r="B48"/>
      <c r="C48"/>
      <c r="D48"/>
      <c r="E48"/>
      <c r="F48"/>
      <c r="G48"/>
      <c r="H48"/>
      <c r="I48"/>
      <c r="K48"/>
      <c r="L48"/>
      <c r="M48"/>
      <c r="N48"/>
      <c r="O48"/>
      <c r="P48"/>
      <c r="Q48"/>
    </row>
    <row r="49" spans="1:17" x14ac:dyDescent="0.35">
      <c r="A49"/>
      <c r="B49"/>
      <c r="C49"/>
      <c r="D49"/>
      <c r="E49"/>
      <c r="F49"/>
      <c r="G49"/>
      <c r="H49"/>
      <c r="I49"/>
      <c r="K49"/>
      <c r="L49"/>
      <c r="M49"/>
      <c r="N49"/>
      <c r="O49"/>
      <c r="P49"/>
      <c r="Q49"/>
    </row>
    <row r="50" spans="1:17" x14ac:dyDescent="0.35">
      <c r="A50"/>
      <c r="B50"/>
      <c r="C50"/>
      <c r="D50"/>
      <c r="E50"/>
      <c r="F50"/>
      <c r="G50"/>
      <c r="H50"/>
      <c r="I50"/>
      <c r="K50"/>
      <c r="L50"/>
      <c r="M50"/>
      <c r="N50"/>
      <c r="O50"/>
      <c r="P50"/>
      <c r="Q50"/>
    </row>
    <row r="51" spans="1:17" x14ac:dyDescent="0.35">
      <c r="A51"/>
      <c r="B51"/>
      <c r="C51"/>
      <c r="D51"/>
      <c r="E51"/>
      <c r="F51"/>
      <c r="G51"/>
      <c r="H51"/>
      <c r="I51"/>
      <c r="K51"/>
      <c r="L51"/>
      <c r="M51"/>
      <c r="N51"/>
      <c r="O51"/>
      <c r="P51"/>
      <c r="Q51"/>
    </row>
    <row r="52" spans="1:17" x14ac:dyDescent="0.35">
      <c r="A52"/>
      <c r="B52"/>
      <c r="C52"/>
      <c r="D52"/>
      <c r="E52"/>
      <c r="F52"/>
      <c r="G52"/>
      <c r="H52"/>
      <c r="I52"/>
      <c r="K52"/>
      <c r="L52"/>
      <c r="M52"/>
      <c r="N52"/>
      <c r="O52"/>
      <c r="P52"/>
      <c r="Q52"/>
    </row>
    <row r="53" spans="1:17" x14ac:dyDescent="0.35">
      <c r="A53"/>
      <c r="B53"/>
      <c r="C53"/>
      <c r="D53"/>
      <c r="E53"/>
      <c r="F53"/>
      <c r="G53"/>
      <c r="H53"/>
      <c r="I53"/>
      <c r="K53"/>
      <c r="L53"/>
      <c r="M53"/>
      <c r="N53"/>
      <c r="O53"/>
      <c r="P53"/>
      <c r="Q53"/>
    </row>
    <row r="54" spans="1:17" x14ac:dyDescent="0.35">
      <c r="A54"/>
      <c r="B54"/>
      <c r="C54"/>
      <c r="D54"/>
      <c r="E54"/>
      <c r="F54"/>
      <c r="G54"/>
      <c r="H54"/>
      <c r="I54"/>
      <c r="K54"/>
      <c r="L54"/>
      <c r="M54"/>
      <c r="N54"/>
      <c r="O54"/>
      <c r="P54"/>
      <c r="Q54"/>
    </row>
    <row r="55" spans="1:17" x14ac:dyDescent="0.35">
      <c r="A55"/>
      <c r="B55"/>
      <c r="C55"/>
      <c r="D55"/>
      <c r="E55"/>
      <c r="F55"/>
      <c r="G55"/>
      <c r="H55"/>
      <c r="I55"/>
      <c r="K55"/>
      <c r="L55"/>
      <c r="M55"/>
      <c r="N55"/>
      <c r="O55"/>
      <c r="P55"/>
      <c r="Q55"/>
    </row>
    <row r="56" spans="1:17" x14ac:dyDescent="0.35">
      <c r="A56"/>
      <c r="B56"/>
      <c r="C56"/>
      <c r="D56"/>
      <c r="E56"/>
      <c r="F56"/>
      <c r="G56"/>
      <c r="H56"/>
      <c r="I56"/>
      <c r="K56"/>
      <c r="L56"/>
      <c r="M56"/>
      <c r="N56"/>
      <c r="O56"/>
      <c r="P56"/>
      <c r="Q56"/>
    </row>
    <row r="57" spans="1:17" x14ac:dyDescent="0.35">
      <c r="A57"/>
      <c r="B57"/>
      <c r="C57"/>
      <c r="D57"/>
      <c r="E57"/>
      <c r="F57"/>
      <c r="G57"/>
      <c r="H57"/>
      <c r="I57"/>
      <c r="K57"/>
      <c r="L57"/>
      <c r="M57"/>
      <c r="N57"/>
      <c r="O57"/>
      <c r="P57"/>
      <c r="Q57"/>
    </row>
    <row r="58" spans="1:17" x14ac:dyDescent="0.35">
      <c r="A58"/>
      <c r="B58"/>
      <c r="C58"/>
      <c r="D58"/>
      <c r="E58"/>
      <c r="F58"/>
      <c r="G58"/>
      <c r="H58"/>
      <c r="I58"/>
      <c r="K58"/>
      <c r="L58"/>
      <c r="M58"/>
      <c r="N58"/>
      <c r="O58"/>
      <c r="P58"/>
      <c r="Q58"/>
    </row>
    <row r="59" spans="1:17" x14ac:dyDescent="0.35">
      <c r="A59"/>
      <c r="B59"/>
      <c r="C59"/>
      <c r="D59"/>
      <c r="E59"/>
      <c r="F59"/>
      <c r="G59"/>
      <c r="H59"/>
      <c r="I59"/>
      <c r="K59"/>
      <c r="L59"/>
      <c r="M59"/>
      <c r="N59"/>
      <c r="O59"/>
      <c r="P59"/>
      <c r="Q59"/>
    </row>
    <row r="60" spans="1:17" x14ac:dyDescent="0.35">
      <c r="A60"/>
      <c r="B60"/>
      <c r="C60"/>
      <c r="D60"/>
      <c r="E60"/>
      <c r="F60"/>
      <c r="G60"/>
      <c r="H60"/>
      <c r="I60"/>
      <c r="K60"/>
      <c r="L60"/>
      <c r="M60"/>
      <c r="N60"/>
      <c r="O60"/>
      <c r="P60"/>
      <c r="Q60"/>
    </row>
    <row r="61" spans="1:17" x14ac:dyDescent="0.35">
      <c r="A61"/>
      <c r="B61"/>
      <c r="C61"/>
      <c r="D61"/>
      <c r="E61"/>
      <c r="F61"/>
      <c r="G61"/>
      <c r="H61"/>
      <c r="I61"/>
      <c r="K61"/>
      <c r="L61"/>
      <c r="M61"/>
      <c r="N61"/>
      <c r="O61"/>
      <c r="P61"/>
      <c r="Q61"/>
    </row>
    <row r="62" spans="1:17" x14ac:dyDescent="0.35">
      <c r="A62"/>
      <c r="B62"/>
      <c r="C62"/>
      <c r="D62"/>
      <c r="E62"/>
      <c r="F62"/>
      <c r="G62"/>
      <c r="H62"/>
      <c r="I62"/>
      <c r="K62"/>
      <c r="L62"/>
      <c r="M62"/>
      <c r="N62"/>
      <c r="O62"/>
      <c r="P62"/>
      <c r="Q62"/>
    </row>
    <row r="63" spans="1:17" x14ac:dyDescent="0.35">
      <c r="A63"/>
      <c r="B63"/>
      <c r="C63"/>
      <c r="D63"/>
      <c r="E63"/>
      <c r="F63"/>
      <c r="G63"/>
      <c r="H63"/>
      <c r="I63"/>
      <c r="K63"/>
      <c r="L63"/>
      <c r="M63"/>
      <c r="N63"/>
      <c r="O63"/>
      <c r="P63"/>
      <c r="Q63"/>
    </row>
    <row r="64" spans="1:17" x14ac:dyDescent="0.35">
      <c r="A64"/>
      <c r="B64"/>
      <c r="C64"/>
      <c r="D64"/>
      <c r="E64"/>
      <c r="F64"/>
      <c r="G64"/>
      <c r="H64"/>
      <c r="I64"/>
      <c r="K64"/>
      <c r="L64"/>
      <c r="M64"/>
      <c r="N64"/>
      <c r="O64"/>
      <c r="P64"/>
      <c r="Q64"/>
    </row>
    <row r="65" spans="1:17" x14ac:dyDescent="0.35">
      <c r="A65"/>
      <c r="B65"/>
      <c r="C65"/>
      <c r="D65"/>
      <c r="E65"/>
      <c r="F65"/>
      <c r="G65"/>
      <c r="H65"/>
      <c r="I65"/>
      <c r="K65"/>
      <c r="L65"/>
      <c r="M65"/>
      <c r="N65"/>
      <c r="O65"/>
      <c r="P65"/>
      <c r="Q65"/>
    </row>
    <row r="66" spans="1:17" x14ac:dyDescent="0.35">
      <c r="A66"/>
      <c r="B66"/>
      <c r="C66"/>
      <c r="D66"/>
      <c r="E66"/>
      <c r="F66"/>
      <c r="G66"/>
      <c r="H66"/>
      <c r="I66"/>
      <c r="K66"/>
      <c r="L66"/>
      <c r="M66"/>
      <c r="N66"/>
      <c r="O66"/>
      <c r="P66"/>
      <c r="Q66"/>
    </row>
    <row r="67" spans="1:17" x14ac:dyDescent="0.35">
      <c r="A67"/>
      <c r="B67"/>
      <c r="C67"/>
      <c r="D67"/>
      <c r="E67"/>
      <c r="F67"/>
      <c r="G67"/>
      <c r="H67"/>
      <c r="I67"/>
      <c r="K67"/>
      <c r="L67"/>
      <c r="M67"/>
      <c r="N67"/>
      <c r="O67"/>
      <c r="P67"/>
      <c r="Q67"/>
    </row>
    <row r="68" spans="1:17" x14ac:dyDescent="0.35">
      <c r="A68"/>
      <c r="B68"/>
      <c r="C68"/>
      <c r="D68"/>
      <c r="E68"/>
      <c r="F68"/>
      <c r="G68"/>
      <c r="H68"/>
      <c r="I68"/>
      <c r="K68"/>
      <c r="L68"/>
      <c r="M68"/>
      <c r="N68"/>
      <c r="O68"/>
      <c r="P68"/>
      <c r="Q68"/>
    </row>
    <row r="69" spans="1:17" x14ac:dyDescent="0.35">
      <c r="A69"/>
      <c r="B69"/>
      <c r="C69"/>
      <c r="D69"/>
      <c r="E69"/>
      <c r="F69"/>
      <c r="G69"/>
      <c r="H69"/>
      <c r="I69"/>
      <c r="K69"/>
      <c r="L69"/>
      <c r="M69"/>
      <c r="N69"/>
      <c r="O69"/>
      <c r="P69"/>
      <c r="Q69"/>
    </row>
    <row r="70" spans="1:17" x14ac:dyDescent="0.35">
      <c r="A70"/>
      <c r="B70"/>
      <c r="C70"/>
      <c r="D70"/>
      <c r="E70"/>
      <c r="F70"/>
      <c r="G70"/>
      <c r="H70"/>
      <c r="I70"/>
      <c r="K70"/>
      <c r="L70"/>
      <c r="M70"/>
      <c r="N70"/>
      <c r="O70"/>
      <c r="P70"/>
      <c r="Q70"/>
    </row>
    <row r="71" spans="1:17" x14ac:dyDescent="0.35">
      <c r="A71"/>
      <c r="B71"/>
      <c r="C71"/>
      <c r="D71"/>
      <c r="E71"/>
      <c r="F71"/>
      <c r="G71"/>
      <c r="H71"/>
      <c r="I71"/>
      <c r="K71"/>
      <c r="L71"/>
      <c r="M71"/>
      <c r="N71"/>
      <c r="O71"/>
      <c r="P71"/>
      <c r="Q71"/>
    </row>
    <row r="72" spans="1:17" x14ac:dyDescent="0.35">
      <c r="A72"/>
      <c r="B72"/>
      <c r="C72"/>
      <c r="D72"/>
      <c r="E72"/>
      <c r="F72"/>
      <c r="G72"/>
      <c r="H72"/>
      <c r="I72"/>
      <c r="K72"/>
      <c r="L72"/>
      <c r="M72"/>
      <c r="N72"/>
      <c r="O72"/>
      <c r="P72"/>
      <c r="Q72"/>
    </row>
    <row r="73" spans="1:17" x14ac:dyDescent="0.35">
      <c r="A73"/>
      <c r="B73"/>
      <c r="C73"/>
      <c r="D73"/>
      <c r="E73"/>
      <c r="F73"/>
      <c r="G73"/>
      <c r="H73"/>
      <c r="I73"/>
      <c r="K73"/>
      <c r="L73"/>
      <c r="M73"/>
      <c r="N73"/>
      <c r="O73"/>
      <c r="P73"/>
      <c r="Q73"/>
    </row>
    <row r="74" spans="1:17" x14ac:dyDescent="0.35">
      <c r="A74"/>
      <c r="B74"/>
      <c r="C74"/>
      <c r="D74"/>
      <c r="E74"/>
      <c r="F74"/>
      <c r="G74"/>
      <c r="H74"/>
      <c r="I74"/>
      <c r="K74"/>
      <c r="L74"/>
      <c r="M74"/>
      <c r="N74"/>
      <c r="O74"/>
      <c r="P74"/>
      <c r="Q74"/>
    </row>
    <row r="75" spans="1:17" x14ac:dyDescent="0.35">
      <c r="A75"/>
      <c r="B75"/>
      <c r="C75"/>
      <c r="D75"/>
      <c r="E75"/>
      <c r="F75"/>
      <c r="G75"/>
      <c r="H75"/>
      <c r="I75"/>
      <c r="K75"/>
      <c r="L75"/>
      <c r="M75"/>
      <c r="N75"/>
      <c r="O75"/>
      <c r="P75"/>
      <c r="Q75"/>
    </row>
    <row r="76" spans="1:17" x14ac:dyDescent="0.35">
      <c r="A76"/>
      <c r="B76"/>
      <c r="C76"/>
      <c r="D76"/>
      <c r="E76"/>
      <c r="F76"/>
      <c r="G76"/>
      <c r="H76"/>
      <c r="I76"/>
      <c r="K76"/>
      <c r="L76"/>
      <c r="M76"/>
      <c r="N76"/>
      <c r="O76"/>
      <c r="P76"/>
      <c r="Q76"/>
    </row>
    <row r="77" spans="1:17" x14ac:dyDescent="0.35">
      <c r="A77"/>
      <c r="B77"/>
      <c r="C77"/>
      <c r="D77"/>
      <c r="E77"/>
      <c r="F77"/>
      <c r="G77"/>
      <c r="H77"/>
      <c r="I77"/>
      <c r="K77"/>
      <c r="L77"/>
      <c r="M77"/>
      <c r="N77"/>
      <c r="O77"/>
      <c r="P77"/>
      <c r="Q77"/>
    </row>
    <row r="78" spans="1:17" x14ac:dyDescent="0.35">
      <c r="A78"/>
      <c r="B78"/>
      <c r="C78"/>
      <c r="D78"/>
      <c r="E78"/>
      <c r="F78"/>
      <c r="G78"/>
      <c r="H78"/>
      <c r="I78"/>
      <c r="K78"/>
      <c r="L78"/>
      <c r="M78"/>
      <c r="N78"/>
      <c r="O78"/>
      <c r="P78"/>
      <c r="Q78"/>
    </row>
    <row r="79" spans="1:17" x14ac:dyDescent="0.35">
      <c r="A79"/>
      <c r="B79"/>
      <c r="C79"/>
      <c r="D79"/>
      <c r="E79"/>
      <c r="F79"/>
      <c r="G79"/>
      <c r="H79"/>
      <c r="I79"/>
      <c r="K79"/>
      <c r="L79"/>
      <c r="M79"/>
      <c r="N79"/>
      <c r="O79"/>
      <c r="P79"/>
      <c r="Q79"/>
    </row>
    <row r="80" spans="1:17" x14ac:dyDescent="0.35">
      <c r="A80"/>
      <c r="B80"/>
      <c r="C80"/>
      <c r="D80"/>
      <c r="E80"/>
      <c r="F80"/>
      <c r="G80"/>
      <c r="H80"/>
      <c r="I80"/>
      <c r="K80"/>
      <c r="L80"/>
      <c r="M80"/>
      <c r="N80"/>
      <c r="O80"/>
      <c r="P80"/>
      <c r="Q80"/>
    </row>
    <row r="81" spans="1:17" x14ac:dyDescent="0.35">
      <c r="A81"/>
      <c r="B81"/>
      <c r="C81"/>
      <c r="D81"/>
      <c r="E81"/>
      <c r="F81"/>
      <c r="G81"/>
      <c r="H81"/>
      <c r="I81"/>
      <c r="K81"/>
      <c r="L81"/>
      <c r="M81"/>
      <c r="N81"/>
      <c r="O81"/>
      <c r="P81"/>
      <c r="Q81"/>
    </row>
    <row r="82" spans="1:17" x14ac:dyDescent="0.35">
      <c r="A82"/>
      <c r="B82"/>
      <c r="C82"/>
      <c r="D82"/>
      <c r="E82"/>
      <c r="F82"/>
      <c r="G82"/>
      <c r="H82"/>
      <c r="I82"/>
      <c r="K82"/>
      <c r="L82"/>
      <c r="M82"/>
      <c r="N82"/>
      <c r="O82"/>
      <c r="P82"/>
      <c r="Q82"/>
    </row>
    <row r="83" spans="1:17" x14ac:dyDescent="0.35">
      <c r="A83"/>
      <c r="B83"/>
      <c r="C83"/>
      <c r="D83"/>
      <c r="E83"/>
      <c r="F83"/>
      <c r="G83"/>
      <c r="H83"/>
      <c r="I83"/>
      <c r="K83"/>
      <c r="L83"/>
      <c r="M83"/>
      <c r="N83"/>
      <c r="O83"/>
      <c r="P83"/>
      <c r="Q83"/>
    </row>
    <row r="84" spans="1:17" x14ac:dyDescent="0.35">
      <c r="A84"/>
      <c r="B84"/>
      <c r="C84"/>
      <c r="D84"/>
      <c r="E84"/>
      <c r="F84"/>
      <c r="G84"/>
      <c r="H84"/>
      <c r="I84"/>
      <c r="K84"/>
      <c r="L84"/>
      <c r="M84"/>
      <c r="N84"/>
      <c r="O84"/>
      <c r="P84"/>
      <c r="Q84"/>
    </row>
    <row r="85" spans="1:17" x14ac:dyDescent="0.35">
      <c r="A85"/>
      <c r="B85"/>
      <c r="C85"/>
      <c r="D85"/>
      <c r="E85"/>
      <c r="F85"/>
      <c r="G85"/>
      <c r="H85"/>
      <c r="I85"/>
      <c r="K85"/>
      <c r="L85"/>
      <c r="M85"/>
      <c r="N85"/>
      <c r="O85"/>
      <c r="P85"/>
      <c r="Q85"/>
    </row>
    <row r="86" spans="1:17" x14ac:dyDescent="0.35">
      <c r="A86"/>
      <c r="B86"/>
      <c r="C86"/>
      <c r="D86"/>
      <c r="E86"/>
      <c r="F86"/>
      <c r="G86"/>
      <c r="H86"/>
      <c r="I86"/>
      <c r="K86"/>
      <c r="L86"/>
      <c r="M86"/>
      <c r="N86"/>
      <c r="O86"/>
      <c r="P86"/>
      <c r="Q86"/>
    </row>
    <row r="87" spans="1:17" x14ac:dyDescent="0.35">
      <c r="A87"/>
      <c r="B87"/>
      <c r="C87"/>
      <c r="D87"/>
      <c r="E87"/>
      <c r="F87"/>
      <c r="G87"/>
      <c r="H87"/>
      <c r="I87"/>
      <c r="K87"/>
      <c r="L87"/>
      <c r="M87"/>
      <c r="N87"/>
      <c r="O87"/>
      <c r="P87"/>
      <c r="Q87"/>
    </row>
    <row r="88" spans="1:17" x14ac:dyDescent="0.35">
      <c r="A88"/>
      <c r="B88"/>
      <c r="C88"/>
      <c r="D88"/>
      <c r="E88"/>
      <c r="F88"/>
      <c r="G88"/>
      <c r="H88"/>
      <c r="I88"/>
      <c r="K88"/>
      <c r="L88"/>
      <c r="M88"/>
      <c r="N88"/>
      <c r="O88"/>
      <c r="P88"/>
      <c r="Q88"/>
    </row>
    <row r="89" spans="1:17" x14ac:dyDescent="0.35">
      <c r="A89"/>
      <c r="B89"/>
      <c r="C89"/>
      <c r="D89"/>
      <c r="E89"/>
      <c r="F89"/>
      <c r="G89"/>
      <c r="H89"/>
      <c r="I89"/>
      <c r="K89"/>
      <c r="L89"/>
      <c r="M89"/>
      <c r="N89"/>
      <c r="O89"/>
      <c r="P89"/>
      <c r="Q89"/>
    </row>
    <row r="90" spans="1:17" x14ac:dyDescent="0.35">
      <c r="A90"/>
      <c r="B90"/>
      <c r="C90"/>
      <c r="D90"/>
      <c r="E90"/>
      <c r="F90"/>
      <c r="G90"/>
      <c r="H90"/>
      <c r="I90"/>
      <c r="K90"/>
      <c r="L90"/>
      <c r="M90"/>
      <c r="N90"/>
      <c r="O90"/>
      <c r="P90"/>
      <c r="Q90"/>
    </row>
    <row r="91" spans="1:17" x14ac:dyDescent="0.35">
      <c r="A91"/>
      <c r="B91"/>
      <c r="C91"/>
      <c r="D91"/>
      <c r="E91"/>
      <c r="F91"/>
      <c r="G91"/>
      <c r="H91"/>
      <c r="I91"/>
      <c r="K91"/>
      <c r="L91"/>
      <c r="M91"/>
      <c r="N91"/>
      <c r="O91"/>
      <c r="P91"/>
      <c r="Q91"/>
    </row>
    <row r="92" spans="1:17" x14ac:dyDescent="0.35">
      <c r="A92"/>
      <c r="B92"/>
      <c r="C92"/>
      <c r="D92"/>
      <c r="E92"/>
      <c r="F92"/>
      <c r="G92"/>
      <c r="H92"/>
      <c r="I92"/>
      <c r="K92"/>
      <c r="L92"/>
      <c r="M92"/>
      <c r="N92"/>
      <c r="O92"/>
      <c r="P92"/>
      <c r="Q92"/>
    </row>
    <row r="93" spans="1:17" x14ac:dyDescent="0.35">
      <c r="A93"/>
      <c r="B93"/>
      <c r="C93"/>
      <c r="D93"/>
      <c r="E93"/>
      <c r="F93"/>
      <c r="G93"/>
      <c r="H93"/>
      <c r="I93"/>
      <c r="K93"/>
      <c r="L93"/>
      <c r="M93"/>
      <c r="N93"/>
      <c r="O93"/>
      <c r="P93"/>
      <c r="Q93"/>
    </row>
    <row r="94" spans="1:17" x14ac:dyDescent="0.35">
      <c r="A94"/>
      <c r="B94"/>
      <c r="C94"/>
      <c r="D94"/>
      <c r="E94"/>
      <c r="F94"/>
      <c r="G94"/>
      <c r="H94"/>
      <c r="I94"/>
      <c r="K94"/>
      <c r="L94"/>
      <c r="M94"/>
      <c r="N94"/>
      <c r="O94"/>
      <c r="P94"/>
      <c r="Q94"/>
    </row>
    <row r="95" spans="1:17" x14ac:dyDescent="0.35">
      <c r="A95"/>
      <c r="B95"/>
      <c r="C95"/>
      <c r="D95"/>
      <c r="E95"/>
      <c r="F95"/>
      <c r="G95"/>
      <c r="H95"/>
      <c r="I95"/>
      <c r="K95"/>
      <c r="L95"/>
      <c r="M95"/>
      <c r="N95"/>
      <c r="O95"/>
      <c r="P95"/>
      <c r="Q95"/>
    </row>
    <row r="96" spans="1:17" x14ac:dyDescent="0.35">
      <c r="A96"/>
      <c r="B96"/>
      <c r="C96"/>
      <c r="D96"/>
      <c r="E96"/>
      <c r="F96"/>
      <c r="G96"/>
      <c r="H96"/>
      <c r="I96"/>
      <c r="K96"/>
      <c r="L96"/>
      <c r="M96"/>
      <c r="N96"/>
      <c r="O96"/>
      <c r="P96"/>
      <c r="Q96"/>
    </row>
    <row r="97" spans="1:17" x14ac:dyDescent="0.35">
      <c r="A97"/>
      <c r="B97"/>
      <c r="C97"/>
      <c r="D97"/>
      <c r="E97"/>
      <c r="F97"/>
      <c r="G97"/>
      <c r="H97"/>
      <c r="I97"/>
      <c r="K97"/>
      <c r="L97"/>
      <c r="M97"/>
      <c r="N97"/>
      <c r="O97"/>
      <c r="P97"/>
      <c r="Q97"/>
    </row>
    <row r="98" spans="1:17" x14ac:dyDescent="0.35">
      <c r="A98"/>
      <c r="B98"/>
      <c r="C98"/>
      <c r="D98"/>
      <c r="E98"/>
      <c r="F98"/>
      <c r="G98"/>
      <c r="H98"/>
      <c r="I98"/>
      <c r="J98"/>
      <c r="K98"/>
      <c r="L98"/>
      <c r="M98"/>
      <c r="N98"/>
      <c r="O98"/>
      <c r="P98"/>
      <c r="Q98"/>
    </row>
    <row r="99" spans="1:17" x14ac:dyDescent="0.35">
      <c r="A99"/>
      <c r="B99"/>
      <c r="C99"/>
      <c r="D99"/>
      <c r="E99"/>
      <c r="F99"/>
      <c r="G99"/>
      <c r="H99"/>
      <c r="I99"/>
      <c r="J99"/>
      <c r="K99"/>
      <c r="L99"/>
      <c r="M99"/>
      <c r="N99"/>
      <c r="O99"/>
      <c r="P99"/>
      <c r="Q99"/>
    </row>
    <row r="100" spans="1:17" x14ac:dyDescent="0.35">
      <c r="A100"/>
      <c r="B100"/>
      <c r="C100"/>
      <c r="D100"/>
      <c r="E100"/>
      <c r="F100"/>
      <c r="G100"/>
      <c r="H100"/>
      <c r="I100"/>
      <c r="J100"/>
      <c r="K100"/>
      <c r="L100"/>
      <c r="M100"/>
      <c r="N100"/>
      <c r="O100"/>
      <c r="P100"/>
      <c r="Q100"/>
    </row>
    <row r="101" spans="1:17" x14ac:dyDescent="0.35">
      <c r="A101"/>
      <c r="B101"/>
      <c r="C101"/>
      <c r="D101"/>
      <c r="E101"/>
      <c r="F101"/>
      <c r="G101"/>
      <c r="H101"/>
      <c r="I101"/>
      <c r="J101"/>
      <c r="K101"/>
      <c r="L101"/>
      <c r="M101"/>
      <c r="N101"/>
      <c r="O101"/>
      <c r="P101"/>
      <c r="Q101"/>
    </row>
    <row r="102" spans="1:17" x14ac:dyDescent="0.35">
      <c r="A102"/>
      <c r="B102"/>
      <c r="C102"/>
      <c r="D102"/>
      <c r="E102"/>
      <c r="F102"/>
      <c r="G102"/>
      <c r="H102"/>
      <c r="I102"/>
      <c r="J102"/>
      <c r="K102"/>
      <c r="L102"/>
      <c r="M102"/>
      <c r="N102"/>
      <c r="O102"/>
      <c r="P102"/>
      <c r="Q102"/>
    </row>
    <row r="103" spans="1:17" x14ac:dyDescent="0.35">
      <c r="A103"/>
      <c r="B103"/>
      <c r="C103"/>
      <c r="D103"/>
      <c r="E103"/>
      <c r="F103"/>
      <c r="G103"/>
      <c r="H103"/>
      <c r="I103"/>
      <c r="J103"/>
      <c r="K103"/>
      <c r="L103"/>
      <c r="M103"/>
      <c r="N103"/>
      <c r="O103"/>
      <c r="P103"/>
      <c r="Q103"/>
    </row>
    <row r="104" spans="1:17" x14ac:dyDescent="0.35">
      <c r="A104"/>
      <c r="B104"/>
      <c r="C104"/>
      <c r="D104"/>
      <c r="E104"/>
      <c r="F104"/>
      <c r="G104"/>
      <c r="H104"/>
      <c r="I104"/>
      <c r="J104"/>
      <c r="K104"/>
      <c r="L104"/>
      <c r="M104"/>
      <c r="N104"/>
      <c r="O104"/>
      <c r="P104"/>
      <c r="Q104"/>
    </row>
    <row r="105" spans="1:17" x14ac:dyDescent="0.35">
      <c r="A105"/>
      <c r="B105"/>
      <c r="C105"/>
      <c r="D105"/>
      <c r="E105"/>
      <c r="F105"/>
      <c r="G105"/>
      <c r="H105"/>
      <c r="I105"/>
      <c r="J105"/>
      <c r="K105"/>
      <c r="L105"/>
      <c r="M105"/>
      <c r="N105"/>
      <c r="O105"/>
      <c r="P105"/>
      <c r="Q105"/>
    </row>
    <row r="106" spans="1:17" x14ac:dyDescent="0.35">
      <c r="A106"/>
      <c r="B106"/>
      <c r="C106"/>
      <c r="D106"/>
      <c r="E106"/>
      <c r="F106"/>
      <c r="G106"/>
      <c r="H106"/>
      <c r="I106"/>
      <c r="J106"/>
      <c r="K106"/>
      <c r="L106"/>
      <c r="M106"/>
      <c r="N106"/>
      <c r="O106"/>
      <c r="P106"/>
      <c r="Q106"/>
    </row>
    <row r="107" spans="1:17" x14ac:dyDescent="0.35">
      <c r="A107"/>
      <c r="B107"/>
      <c r="C107"/>
      <c r="D107"/>
      <c r="E107"/>
      <c r="F107"/>
      <c r="G107"/>
      <c r="H107"/>
      <c r="I107"/>
      <c r="J107"/>
      <c r="K107"/>
      <c r="L107"/>
      <c r="M107"/>
      <c r="N107"/>
      <c r="O107"/>
      <c r="P107"/>
      <c r="Q107"/>
    </row>
    <row r="108" spans="1:17" x14ac:dyDescent="0.35">
      <c r="A108"/>
      <c r="B108"/>
      <c r="C108"/>
      <c r="D108"/>
      <c r="E108"/>
      <c r="F108"/>
      <c r="G108"/>
      <c r="H108"/>
      <c r="I108"/>
      <c r="J108"/>
      <c r="K108"/>
      <c r="L108"/>
      <c r="M108"/>
      <c r="N108"/>
      <c r="O108"/>
      <c r="P108"/>
      <c r="Q108"/>
    </row>
    <row r="109" spans="1:17" x14ac:dyDescent="0.35">
      <c r="A109"/>
      <c r="B109"/>
      <c r="C109"/>
      <c r="D109"/>
      <c r="E109"/>
      <c r="F109"/>
      <c r="G109"/>
      <c r="H109"/>
      <c r="I109"/>
      <c r="J109"/>
      <c r="K109"/>
      <c r="L109"/>
      <c r="M109"/>
      <c r="N109"/>
      <c r="O109"/>
      <c r="P109"/>
      <c r="Q109"/>
    </row>
    <row r="110" spans="1:17" x14ac:dyDescent="0.35">
      <c r="A110"/>
      <c r="B110"/>
      <c r="C110"/>
      <c r="D110"/>
      <c r="E110"/>
      <c r="F110"/>
      <c r="G110"/>
      <c r="H110"/>
      <c r="I110"/>
      <c r="J110"/>
      <c r="K110"/>
      <c r="L110"/>
      <c r="M110"/>
      <c r="N110"/>
      <c r="O110"/>
      <c r="P110"/>
      <c r="Q110"/>
    </row>
    <row r="111" spans="1:17" x14ac:dyDescent="0.35">
      <c r="A111"/>
      <c r="B111"/>
      <c r="C111"/>
      <c r="D111"/>
      <c r="E111"/>
      <c r="F111"/>
      <c r="G111"/>
      <c r="H111"/>
      <c r="I111"/>
      <c r="J111"/>
      <c r="K111"/>
      <c r="L111"/>
      <c r="M111"/>
      <c r="N111"/>
      <c r="O111"/>
      <c r="P111"/>
      <c r="Q111"/>
    </row>
    <row r="112" spans="1:17" x14ac:dyDescent="0.35">
      <c r="A112"/>
      <c r="B112"/>
      <c r="C112"/>
      <c r="D112"/>
      <c r="E112"/>
      <c r="F112"/>
      <c r="G112"/>
      <c r="H112"/>
      <c r="I112"/>
      <c r="J112"/>
      <c r="K112"/>
      <c r="L112"/>
      <c r="M112"/>
      <c r="N112"/>
      <c r="O112"/>
      <c r="P112"/>
      <c r="Q112"/>
    </row>
    <row r="113" spans="1:17" x14ac:dyDescent="0.35">
      <c r="A113"/>
      <c r="B113"/>
      <c r="C113"/>
      <c r="D113"/>
      <c r="E113"/>
      <c r="F113"/>
      <c r="G113"/>
      <c r="H113"/>
      <c r="I113"/>
      <c r="J113"/>
      <c r="K113"/>
      <c r="L113"/>
      <c r="M113"/>
      <c r="N113"/>
      <c r="O113"/>
      <c r="P113"/>
      <c r="Q113"/>
    </row>
    <row r="114" spans="1:17" x14ac:dyDescent="0.35">
      <c r="A114"/>
      <c r="B114"/>
      <c r="C114"/>
      <c r="D114"/>
      <c r="E114"/>
      <c r="F114"/>
      <c r="G114"/>
      <c r="H114"/>
      <c r="I114"/>
      <c r="J114"/>
      <c r="K114"/>
      <c r="L114"/>
      <c r="M114"/>
      <c r="N114"/>
      <c r="O114"/>
      <c r="P114"/>
      <c r="Q114"/>
    </row>
    <row r="115" spans="1:17" x14ac:dyDescent="0.35">
      <c r="A115"/>
      <c r="B115"/>
      <c r="C115"/>
      <c r="D115"/>
      <c r="E115"/>
      <c r="F115"/>
      <c r="G115"/>
      <c r="H115"/>
      <c r="I115"/>
      <c r="J115"/>
      <c r="K115"/>
      <c r="L115"/>
      <c r="M115"/>
      <c r="N115"/>
      <c r="O115"/>
      <c r="P115"/>
      <c r="Q115"/>
    </row>
    <row r="116" spans="1:17" x14ac:dyDescent="0.35"/>
    <row r="117" spans="1:17" x14ac:dyDescent="0.35"/>
    <row r="118" spans="1:17" x14ac:dyDescent="0.35"/>
    <row r="119" spans="1:17" x14ac:dyDescent="0.35"/>
    <row r="120" spans="1:17" x14ac:dyDescent="0.35"/>
    <row r="121" spans="1:17" x14ac:dyDescent="0.35"/>
    <row r="122" spans="1:17" x14ac:dyDescent="0.35"/>
    <row r="123" spans="1:17" x14ac:dyDescent="0.35"/>
    <row r="124" spans="1:17" x14ac:dyDescent="0.35"/>
    <row r="125" spans="1:17" x14ac:dyDescent="0.35"/>
    <row r="126" spans="1:17" x14ac:dyDescent="0.35"/>
    <row r="127" spans="1:17" x14ac:dyDescent="0.35"/>
    <row r="128" spans="1:17"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sheetData>
  <sheetProtection formatCells="0" formatColumns="0" formatRows="0" insertHyperlinks="0" sort="0" autoFilter="0" pivotTables="0"/>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666C-8CE9-4FE2-BED5-8062D8793B2C}">
  <dimension ref="A1:AN162"/>
  <sheetViews>
    <sheetView topLeftCell="A50" zoomScaleNormal="100" workbookViewId="0">
      <selection activeCell="A63" sqref="A63"/>
    </sheetView>
  </sheetViews>
  <sheetFormatPr defaultColWidth="0" defaultRowHeight="14.5" x14ac:dyDescent="0.35"/>
  <cols>
    <col min="1" max="1" width="16.54296875" style="7" customWidth="1"/>
    <col min="2" max="2" width="11.54296875" style="41" customWidth="1"/>
    <col min="3" max="3" width="51.453125" style="7" customWidth="1"/>
    <col min="4" max="4" width="8.7265625" style="7"/>
    <col min="5" max="5" width="48.54296875" style="7" customWidth="1"/>
    <col min="6" max="6" width="8.7265625" style="7"/>
    <col min="7" max="7" width="25.1796875" style="7" customWidth="1"/>
    <col min="8" max="8" width="8.7265625" style="7"/>
    <col min="9" max="38" width="10.54296875" style="7" customWidth="1"/>
    <col min="39" max="40" width="0" style="7" hidden="1" customWidth="1"/>
    <col min="41" max="16384" width="10.54296875" style="7" hidden="1"/>
  </cols>
  <sheetData>
    <row r="1" spans="1:6" customFormat="1" x14ac:dyDescent="0.35">
      <c r="A1" s="2" t="s">
        <v>0</v>
      </c>
      <c r="B1">
        <v>3.75</v>
      </c>
    </row>
    <row r="2" spans="1:6" customFormat="1" x14ac:dyDescent="0.35">
      <c r="A2" s="2" t="s">
        <v>1</v>
      </c>
      <c r="B2" t="s">
        <v>267</v>
      </c>
    </row>
    <row r="3" spans="1:6" customFormat="1" x14ac:dyDescent="0.35">
      <c r="A3" s="2" t="s">
        <v>2</v>
      </c>
      <c r="B3" t="s">
        <v>268</v>
      </c>
    </row>
    <row r="4" spans="1:6" customFormat="1" x14ac:dyDescent="0.35">
      <c r="A4" s="2" t="s">
        <v>3</v>
      </c>
      <c r="B4" t="s">
        <v>269</v>
      </c>
    </row>
    <row r="5" spans="1:6" customFormat="1" x14ac:dyDescent="0.35">
      <c r="A5" s="2" t="s">
        <v>4</v>
      </c>
      <c r="B5" t="s">
        <v>270</v>
      </c>
    </row>
    <row r="6" spans="1:6" customFormat="1" x14ac:dyDescent="0.35">
      <c r="A6" s="2" t="s">
        <v>5</v>
      </c>
      <c r="B6" t="s">
        <v>32</v>
      </c>
    </row>
    <row r="7" spans="1:6" customFormat="1" x14ac:dyDescent="0.35">
      <c r="A7" s="2" t="s">
        <v>6</v>
      </c>
      <c r="B7" t="s">
        <v>33</v>
      </c>
    </row>
    <row r="8" spans="1:6" customFormat="1" x14ac:dyDescent="0.35">
      <c r="A8" s="2" t="s">
        <v>7</v>
      </c>
      <c r="B8" t="s">
        <v>271</v>
      </c>
    </row>
    <row r="9" spans="1:6" customFormat="1" x14ac:dyDescent="0.35"/>
    <row r="10" spans="1:6" x14ac:dyDescent="0.35">
      <c r="A10"/>
      <c r="B10" s="73" t="s">
        <v>0</v>
      </c>
      <c r="C10" s="74">
        <v>3.75</v>
      </c>
      <c r="D10" s="75"/>
      <c r="E10" s="75"/>
      <c r="F10" s="86"/>
    </row>
    <row r="11" spans="1:6" x14ac:dyDescent="0.35">
      <c r="B11" s="76"/>
      <c r="C11" s="5"/>
      <c r="D11" s="5"/>
      <c r="E11" s="5"/>
      <c r="F11" s="77"/>
    </row>
    <row r="12" spans="1:6" x14ac:dyDescent="0.35">
      <c r="B12" s="78"/>
      <c r="C12" s="399" t="s">
        <v>229</v>
      </c>
      <c r="D12" s="399"/>
      <c r="E12" s="399"/>
      <c r="F12" s="401"/>
    </row>
    <row r="13" spans="1:6" x14ac:dyDescent="0.35">
      <c r="B13" s="78"/>
      <c r="C13" s="399"/>
      <c r="D13" s="399"/>
      <c r="E13" s="399"/>
      <c r="F13" s="401"/>
    </row>
    <row r="14" spans="1:6" x14ac:dyDescent="0.35">
      <c r="B14" s="78"/>
      <c r="C14" s="12"/>
      <c r="D14" s="12"/>
      <c r="E14" s="12"/>
      <c r="F14" s="79"/>
    </row>
    <row r="15" spans="1:6" x14ac:dyDescent="0.35">
      <c r="B15" s="78"/>
      <c r="C15" s="14" t="s">
        <v>230</v>
      </c>
      <c r="D15" s="12"/>
      <c r="E15" s="12"/>
      <c r="F15" s="79"/>
    </row>
    <row r="16" spans="1:6" x14ac:dyDescent="0.35">
      <c r="B16" s="78"/>
      <c r="C16" s="398" t="s">
        <v>231</v>
      </c>
      <c r="D16" s="398"/>
      <c r="E16" s="16">
        <v>5000</v>
      </c>
      <c r="F16" s="79"/>
    </row>
    <row r="17" spans="2:6" x14ac:dyDescent="0.35">
      <c r="B17" s="78"/>
      <c r="C17" s="398" t="s">
        <v>232</v>
      </c>
      <c r="D17" s="398"/>
      <c r="E17" s="16">
        <v>1800</v>
      </c>
      <c r="F17" s="77"/>
    </row>
    <row r="18" spans="2:6" x14ac:dyDescent="0.35">
      <c r="B18" s="78"/>
      <c r="C18" s="398" t="s">
        <v>233</v>
      </c>
      <c r="D18" s="398"/>
      <c r="E18" s="16">
        <v>2200</v>
      </c>
      <c r="F18" s="77"/>
    </row>
    <row r="19" spans="2:6" x14ac:dyDescent="0.35">
      <c r="B19" s="78"/>
      <c r="C19" s="398" t="s">
        <v>234</v>
      </c>
      <c r="D19" s="398"/>
      <c r="E19" s="16">
        <v>600</v>
      </c>
      <c r="F19" s="77"/>
    </row>
    <row r="20" spans="2:6" x14ac:dyDescent="0.35">
      <c r="B20" s="78"/>
      <c r="C20" s="398" t="s">
        <v>235</v>
      </c>
      <c r="D20" s="398"/>
      <c r="E20" s="16">
        <v>550</v>
      </c>
      <c r="F20" s="77"/>
    </row>
    <row r="21" spans="2:6" x14ac:dyDescent="0.35">
      <c r="B21" s="78"/>
      <c r="C21" s="398" t="s">
        <v>236</v>
      </c>
      <c r="D21" s="398"/>
      <c r="E21" s="16">
        <v>250</v>
      </c>
      <c r="F21" s="77"/>
    </row>
    <row r="22" spans="2:6" x14ac:dyDescent="0.35">
      <c r="B22" s="78"/>
      <c r="C22" s="17"/>
      <c r="D22" s="17"/>
      <c r="E22" s="18"/>
      <c r="F22" s="77"/>
    </row>
    <row r="23" spans="2:6" x14ac:dyDescent="0.35">
      <c r="B23" s="78"/>
      <c r="C23" s="19" t="s">
        <v>237</v>
      </c>
      <c r="D23" s="17"/>
      <c r="E23" s="18"/>
      <c r="F23" s="77"/>
    </row>
    <row r="24" spans="2:6" x14ac:dyDescent="0.35">
      <c r="B24" s="78"/>
      <c r="C24" s="398" t="s">
        <v>238</v>
      </c>
      <c r="D24" s="398"/>
      <c r="E24" s="16">
        <v>2800</v>
      </c>
      <c r="F24" s="77"/>
    </row>
    <row r="25" spans="2:6" x14ac:dyDescent="0.35">
      <c r="B25" s="78"/>
      <c r="C25" s="398" t="s">
        <v>239</v>
      </c>
      <c r="D25" s="398"/>
      <c r="E25" s="16">
        <v>1200</v>
      </c>
      <c r="F25" s="77"/>
    </row>
    <row r="26" spans="2:6" x14ac:dyDescent="0.35">
      <c r="B26" s="78"/>
      <c r="C26" s="398" t="s">
        <v>240</v>
      </c>
      <c r="D26" s="398"/>
      <c r="E26" s="16">
        <v>1500</v>
      </c>
      <c r="F26" s="77"/>
    </row>
    <row r="27" spans="2:6" x14ac:dyDescent="0.35">
      <c r="B27" s="78"/>
      <c r="C27" s="17"/>
      <c r="D27" s="17"/>
      <c r="E27" s="18"/>
      <c r="F27" s="77"/>
    </row>
    <row r="28" spans="2:6" x14ac:dyDescent="0.35">
      <c r="B28" s="78"/>
      <c r="C28" s="19" t="s">
        <v>241</v>
      </c>
      <c r="D28" s="17"/>
      <c r="E28" s="18"/>
      <c r="F28" s="77"/>
    </row>
    <row r="29" spans="2:6" x14ac:dyDescent="0.35">
      <c r="B29" s="78"/>
      <c r="C29" s="398" t="s">
        <v>242</v>
      </c>
      <c r="D29" s="398"/>
      <c r="E29" s="16">
        <v>-800</v>
      </c>
      <c r="F29" s="77"/>
    </row>
    <row r="30" spans="2:6" x14ac:dyDescent="0.35">
      <c r="B30" s="78"/>
      <c r="C30" s="398" t="s">
        <v>243</v>
      </c>
      <c r="D30" s="398"/>
      <c r="E30" s="16">
        <v>390</v>
      </c>
      <c r="F30" s="77"/>
    </row>
    <row r="31" spans="2:6" x14ac:dyDescent="0.35">
      <c r="B31" s="78"/>
      <c r="C31" s="17"/>
      <c r="D31" s="17"/>
      <c r="E31" s="18"/>
      <c r="F31" s="77"/>
    </row>
    <row r="32" spans="2:6" x14ac:dyDescent="0.35">
      <c r="B32" s="78"/>
      <c r="C32" s="19" t="s">
        <v>244</v>
      </c>
      <c r="D32" s="17"/>
      <c r="E32" s="18"/>
      <c r="F32" s="77"/>
    </row>
    <row r="33" spans="2:6" x14ac:dyDescent="0.35">
      <c r="B33" s="78"/>
      <c r="C33" s="398" t="s">
        <v>245</v>
      </c>
      <c r="D33" s="398"/>
      <c r="E33" s="16">
        <v>-40</v>
      </c>
      <c r="F33" s="77"/>
    </row>
    <row r="34" spans="2:6" x14ac:dyDescent="0.35">
      <c r="B34" s="78"/>
      <c r="C34" s="398" t="s">
        <v>246</v>
      </c>
      <c r="D34" s="398"/>
      <c r="E34" s="16">
        <v>-25</v>
      </c>
      <c r="F34" s="77"/>
    </row>
    <row r="35" spans="2:6" x14ac:dyDescent="0.35">
      <c r="B35" s="78"/>
      <c r="C35" s="17"/>
      <c r="D35" s="17"/>
      <c r="E35" s="18"/>
      <c r="F35" s="77"/>
    </row>
    <row r="36" spans="2:6" x14ac:dyDescent="0.35">
      <c r="B36" s="78"/>
      <c r="C36" s="19" t="s">
        <v>247</v>
      </c>
      <c r="D36" s="17"/>
      <c r="E36" s="18"/>
      <c r="F36" s="77"/>
    </row>
    <row r="37" spans="2:6" x14ac:dyDescent="0.35">
      <c r="B37" s="78"/>
      <c r="C37" s="398" t="s">
        <v>248</v>
      </c>
      <c r="D37" s="398"/>
      <c r="E37" s="16">
        <v>-90</v>
      </c>
      <c r="F37" s="77"/>
    </row>
    <row r="38" spans="2:6" x14ac:dyDescent="0.35">
      <c r="B38" s="78"/>
      <c r="C38" s="398" t="s">
        <v>249</v>
      </c>
      <c r="D38" s="398"/>
      <c r="E38" s="16">
        <v>110</v>
      </c>
      <c r="F38" s="77"/>
    </row>
    <row r="39" spans="2:6" x14ac:dyDescent="0.35">
      <c r="B39" s="78"/>
      <c r="C39" s="398" t="s">
        <v>250</v>
      </c>
      <c r="D39" s="398"/>
      <c r="E39" s="16">
        <v>5</v>
      </c>
      <c r="F39" s="77"/>
    </row>
    <row r="40" spans="2:6" x14ac:dyDescent="0.35">
      <c r="B40" s="78"/>
      <c r="C40" s="15" t="s">
        <v>251</v>
      </c>
      <c r="D40" s="15"/>
      <c r="E40" s="16">
        <v>5</v>
      </c>
      <c r="F40" s="77"/>
    </row>
    <row r="41" spans="2:6" x14ac:dyDescent="0.35">
      <c r="B41" s="78"/>
      <c r="C41" s="17"/>
      <c r="D41" s="17"/>
      <c r="E41" s="18"/>
      <c r="F41" s="77"/>
    </row>
    <row r="42" spans="2:6" x14ac:dyDescent="0.35">
      <c r="B42" s="78"/>
      <c r="C42" s="23" t="s">
        <v>252</v>
      </c>
      <c r="D42" s="21"/>
      <c r="E42" s="21"/>
      <c r="F42" s="77"/>
    </row>
    <row r="43" spans="2:6" x14ac:dyDescent="0.35">
      <c r="B43" s="78"/>
      <c r="C43" s="23" t="s">
        <v>253</v>
      </c>
      <c r="D43" s="9"/>
      <c r="E43" s="24"/>
      <c r="F43" s="77"/>
    </row>
    <row r="44" spans="2:6" x14ac:dyDescent="0.35">
      <c r="B44" s="78"/>
      <c r="C44" s="23" t="s">
        <v>254</v>
      </c>
      <c r="D44" s="9"/>
      <c r="E44" s="24"/>
      <c r="F44" s="77"/>
    </row>
    <row r="45" spans="2:6" x14ac:dyDescent="0.35">
      <c r="B45" s="78"/>
      <c r="C45" s="23" t="s">
        <v>255</v>
      </c>
      <c r="D45" s="24"/>
      <c r="E45" s="25"/>
      <c r="F45" s="77"/>
    </row>
    <row r="46" spans="2:6" x14ac:dyDescent="0.35">
      <c r="B46" s="78"/>
      <c r="C46" s="23" t="s">
        <v>256</v>
      </c>
      <c r="D46" s="24"/>
      <c r="E46" s="25"/>
      <c r="F46" s="77"/>
    </row>
    <row r="47" spans="2:6" x14ac:dyDescent="0.35">
      <c r="B47" s="78"/>
      <c r="C47" s="23" t="s">
        <v>257</v>
      </c>
      <c r="D47" s="24"/>
      <c r="E47" s="25"/>
      <c r="F47" s="77"/>
    </row>
    <row r="48" spans="2:6" x14ac:dyDescent="0.35">
      <c r="B48" s="78"/>
      <c r="C48" s="23" t="s">
        <v>258</v>
      </c>
      <c r="D48" s="24"/>
      <c r="E48" s="25"/>
      <c r="F48" s="77"/>
    </row>
    <row r="49" spans="1:12" x14ac:dyDescent="0.35">
      <c r="B49" s="78"/>
      <c r="C49" s="26"/>
      <c r="D49" s="26"/>
      <c r="E49" s="26"/>
      <c r="F49" s="77"/>
    </row>
    <row r="50" spans="1:12" x14ac:dyDescent="0.35">
      <c r="B50" s="87" t="s">
        <v>272</v>
      </c>
      <c r="C50" s="23" t="s">
        <v>259</v>
      </c>
      <c r="D50" s="21"/>
      <c r="E50" s="21"/>
      <c r="F50" s="77"/>
    </row>
    <row r="51" spans="1:12" x14ac:dyDescent="0.35">
      <c r="B51" s="78"/>
      <c r="C51" s="30"/>
      <c r="D51" s="21"/>
      <c r="E51" s="21"/>
      <c r="F51" s="77"/>
    </row>
    <row r="52" spans="1:12" x14ac:dyDescent="0.35">
      <c r="B52" s="87" t="s">
        <v>273</v>
      </c>
      <c r="C52" s="23" t="s">
        <v>261</v>
      </c>
      <c r="D52" s="22"/>
      <c r="E52" s="22"/>
      <c r="F52" s="77"/>
    </row>
    <row r="53" spans="1:12" x14ac:dyDescent="0.35">
      <c r="B53" s="78"/>
      <c r="C53" s="28"/>
      <c r="D53" s="27"/>
      <c r="E53" s="27"/>
      <c r="F53" s="77"/>
    </row>
    <row r="54" spans="1:12" x14ac:dyDescent="0.35">
      <c r="B54" s="87" t="s">
        <v>274</v>
      </c>
      <c r="C54" s="23" t="s">
        <v>262</v>
      </c>
      <c r="D54" s="22"/>
      <c r="E54" s="22"/>
      <c r="F54" s="77"/>
    </row>
    <row r="55" spans="1:12" x14ac:dyDescent="0.35">
      <c r="B55" s="78"/>
      <c r="C55" s="28"/>
      <c r="D55" s="22"/>
      <c r="E55" s="22"/>
      <c r="F55" s="77"/>
    </row>
    <row r="56" spans="1:12" x14ac:dyDescent="0.35">
      <c r="B56" s="87" t="s">
        <v>275</v>
      </c>
      <c r="C56" s="23" t="s">
        <v>263</v>
      </c>
      <c r="D56" s="22"/>
      <c r="E56" s="22"/>
      <c r="F56" s="77"/>
    </row>
    <row r="57" spans="1:12" x14ac:dyDescent="0.35">
      <c r="B57" s="80"/>
      <c r="C57" s="32"/>
      <c r="D57" s="22"/>
      <c r="E57" s="22"/>
      <c r="F57" s="77"/>
    </row>
    <row r="58" spans="1:12" x14ac:dyDescent="0.35">
      <c r="B58" s="87" t="s">
        <v>276</v>
      </c>
      <c r="C58" s="23" t="s">
        <v>266</v>
      </c>
      <c r="D58" s="22"/>
      <c r="E58" s="22"/>
      <c r="F58" s="77"/>
    </row>
    <row r="59" spans="1:12" x14ac:dyDescent="0.35">
      <c r="B59" s="84"/>
      <c r="C59" s="81"/>
      <c r="D59" s="81"/>
      <c r="E59" s="81"/>
      <c r="F59" s="83"/>
      <c r="L59" s="34"/>
    </row>
    <row r="60" spans="1:12" x14ac:dyDescent="0.35">
      <c r="B60" s="88" t="s">
        <v>27</v>
      </c>
      <c r="C60" s="89"/>
      <c r="D60" s="90"/>
      <c r="E60" s="90"/>
      <c r="F60" s="91"/>
    </row>
    <row r="61" spans="1:12" x14ac:dyDescent="0.35">
      <c r="A61" s="40"/>
      <c r="C61" s="42"/>
      <c r="D61" s="42"/>
      <c r="E61" s="42"/>
    </row>
    <row r="62" spans="1:12" customFormat="1" x14ac:dyDescent="0.35">
      <c r="A62" s="1" t="s">
        <v>105</v>
      </c>
    </row>
    <row r="63" spans="1:12" x14ac:dyDescent="0.35">
      <c r="A63" s="43" t="s">
        <v>80</v>
      </c>
      <c r="B63" s="44">
        <v>0.75</v>
      </c>
      <c r="C63" s="45" t="s">
        <v>277</v>
      </c>
      <c r="D63" s="42"/>
      <c r="E63" s="42"/>
    </row>
    <row r="64" spans="1:12" x14ac:dyDescent="0.35">
      <c r="A64" s="43"/>
      <c r="B64" s="44"/>
      <c r="C64" s="45"/>
      <c r="D64" s="42"/>
      <c r="E64" s="42"/>
    </row>
    <row r="65" spans="1:5" x14ac:dyDescent="0.35">
      <c r="A65" s="43"/>
      <c r="B65" s="46"/>
      <c r="C65" s="7" t="s">
        <v>278</v>
      </c>
      <c r="D65" s="42"/>
    </row>
    <row r="66" spans="1:5" x14ac:dyDescent="0.35">
      <c r="A66" s="43"/>
      <c r="B66" s="46"/>
      <c r="C66" s="7" t="s">
        <v>279</v>
      </c>
      <c r="D66" s="42"/>
      <c r="E66" s="47"/>
    </row>
    <row r="67" spans="1:5" x14ac:dyDescent="0.35">
      <c r="A67" s="43"/>
      <c r="B67" s="46"/>
      <c r="C67" s="45"/>
      <c r="D67" s="42"/>
      <c r="E67" s="42"/>
    </row>
    <row r="68" spans="1:5" x14ac:dyDescent="0.35">
      <c r="A68" s="43"/>
      <c r="B68" s="46"/>
      <c r="C68" s="7" t="s">
        <v>280</v>
      </c>
      <c r="D68" s="48">
        <f>E17</f>
        <v>1800</v>
      </c>
      <c r="E68" s="42"/>
    </row>
    <row r="69" spans="1:5" x14ac:dyDescent="0.35">
      <c r="A69" s="43"/>
      <c r="B69" s="49" t="s">
        <v>281</v>
      </c>
      <c r="C69" s="7" t="s">
        <v>282</v>
      </c>
      <c r="D69" s="48">
        <f>E18</f>
        <v>2200</v>
      </c>
      <c r="E69" s="42"/>
    </row>
    <row r="70" spans="1:5" x14ac:dyDescent="0.35">
      <c r="A70" s="43"/>
      <c r="B70" s="49" t="s">
        <v>283</v>
      </c>
      <c r="C70" s="7" t="s">
        <v>284</v>
      </c>
      <c r="D70" s="48">
        <f>E16</f>
        <v>5000</v>
      </c>
      <c r="E70" s="42"/>
    </row>
    <row r="71" spans="1:5" x14ac:dyDescent="0.35">
      <c r="A71" s="43"/>
      <c r="B71" s="49" t="s">
        <v>281</v>
      </c>
      <c r="C71" s="7" t="s">
        <v>285</v>
      </c>
      <c r="D71" s="48">
        <f>E19</f>
        <v>600</v>
      </c>
    </row>
    <row r="72" spans="1:5" x14ac:dyDescent="0.35">
      <c r="A72" s="43"/>
      <c r="B72" s="49" t="s">
        <v>283</v>
      </c>
      <c r="C72" s="7" t="s">
        <v>286</v>
      </c>
      <c r="D72" s="48">
        <f>E20</f>
        <v>550</v>
      </c>
    </row>
    <row r="73" spans="1:5" x14ac:dyDescent="0.35">
      <c r="A73" s="43"/>
      <c r="B73" s="50" t="s">
        <v>287</v>
      </c>
      <c r="C73" s="51" t="s">
        <v>288</v>
      </c>
      <c r="D73" s="52">
        <f>D68-D69+D70-D71+D72</f>
        <v>4550</v>
      </c>
      <c r="E73" s="47"/>
    </row>
    <row r="74" spans="1:5" x14ac:dyDescent="0.35">
      <c r="A74" s="43"/>
      <c r="B74" s="54"/>
      <c r="C74" s="53"/>
      <c r="D74" s="53"/>
      <c r="E74" s="53"/>
    </row>
    <row r="75" spans="1:5" x14ac:dyDescent="0.35">
      <c r="A75" s="43" t="s">
        <v>16</v>
      </c>
      <c r="B75" s="44">
        <v>1.25</v>
      </c>
      <c r="C75" s="55" t="s">
        <v>289</v>
      </c>
      <c r="D75" s="42"/>
      <c r="E75" s="53"/>
    </row>
    <row r="76" spans="1:5" x14ac:dyDescent="0.35">
      <c r="A76" s="43"/>
      <c r="B76" s="46"/>
      <c r="C76" s="7" t="s">
        <v>238</v>
      </c>
      <c r="D76" s="48">
        <f>E24</f>
        <v>2800</v>
      </c>
      <c r="E76" s="53"/>
    </row>
    <row r="77" spans="1:5" x14ac:dyDescent="0.35">
      <c r="A77" s="43"/>
      <c r="B77" s="46"/>
      <c r="C77" s="7" t="s">
        <v>290</v>
      </c>
      <c r="D77" s="48">
        <f>E26-E25</f>
        <v>300</v>
      </c>
      <c r="E77" s="47"/>
    </row>
    <row r="78" spans="1:5" x14ac:dyDescent="0.35">
      <c r="A78" s="43"/>
      <c r="B78" s="46"/>
      <c r="C78" s="7" t="s">
        <v>291</v>
      </c>
      <c r="D78" s="48">
        <f>SUM(E33:E34)</f>
        <v>-65</v>
      </c>
      <c r="E78" s="47"/>
    </row>
    <row r="79" spans="1:5" x14ac:dyDescent="0.35">
      <c r="A79" s="43"/>
      <c r="B79" s="46"/>
      <c r="C79" s="7" t="s">
        <v>292</v>
      </c>
      <c r="D79" s="48">
        <f>SUM(E37:E40)</f>
        <v>30</v>
      </c>
      <c r="E79" s="47"/>
    </row>
    <row r="80" spans="1:5" x14ac:dyDescent="0.35">
      <c r="A80" s="43"/>
      <c r="B80" s="46"/>
      <c r="C80" s="7" t="s">
        <v>293</v>
      </c>
      <c r="D80" s="48">
        <f>E20</f>
        <v>550</v>
      </c>
      <c r="E80" s="47"/>
    </row>
    <row r="81" spans="1:7" x14ac:dyDescent="0.35">
      <c r="A81" s="56"/>
      <c r="B81" s="57"/>
      <c r="C81" s="51" t="s">
        <v>294</v>
      </c>
      <c r="D81" s="58">
        <f>SUM(D76:D80)</f>
        <v>3615</v>
      </c>
      <c r="E81" s="47"/>
    </row>
    <row r="82" spans="1:7" x14ac:dyDescent="0.35">
      <c r="A82" s="43"/>
      <c r="B82" s="59"/>
      <c r="C82" s="60"/>
      <c r="D82" s="53"/>
    </row>
    <row r="83" spans="1:7" x14ac:dyDescent="0.35">
      <c r="A83" s="43" t="s">
        <v>19</v>
      </c>
      <c r="B83" s="44">
        <v>0.5</v>
      </c>
      <c r="C83" s="55" t="s">
        <v>289</v>
      </c>
      <c r="F83" s="61"/>
      <c r="G83" s="62"/>
    </row>
    <row r="84" spans="1:7" x14ac:dyDescent="0.35">
      <c r="A84" s="56"/>
      <c r="C84" s="45"/>
      <c r="D84" s="42"/>
      <c r="E84" s="53"/>
      <c r="F84" s="61"/>
      <c r="G84" s="62"/>
    </row>
    <row r="85" spans="1:7" x14ac:dyDescent="0.35">
      <c r="A85" s="43"/>
      <c r="B85" s="57"/>
      <c r="C85" s="7" t="s">
        <v>288</v>
      </c>
      <c r="D85" s="63">
        <f>D73</f>
        <v>4550</v>
      </c>
      <c r="E85" s="53"/>
      <c r="F85" s="61"/>
      <c r="G85" s="62"/>
    </row>
    <row r="86" spans="1:7" x14ac:dyDescent="0.35">
      <c r="A86" s="43"/>
      <c r="B86" s="59"/>
      <c r="C86" s="7" t="s">
        <v>295</v>
      </c>
      <c r="D86" s="63">
        <f>D81</f>
        <v>3615</v>
      </c>
      <c r="E86" s="47"/>
      <c r="F86" s="61"/>
      <c r="G86" s="62"/>
    </row>
    <row r="87" spans="1:7" x14ac:dyDescent="0.35">
      <c r="A87" s="64"/>
      <c r="B87" s="59"/>
      <c r="C87" s="7" t="s">
        <v>296</v>
      </c>
      <c r="D87" s="63">
        <f>E29+E30</f>
        <v>-410</v>
      </c>
      <c r="E87" s="47"/>
      <c r="F87" s="61"/>
      <c r="G87" s="65"/>
    </row>
    <row r="88" spans="1:7" x14ac:dyDescent="0.35">
      <c r="A88" s="64"/>
      <c r="B88" s="59"/>
      <c r="C88" s="51" t="s">
        <v>297</v>
      </c>
      <c r="D88" s="66">
        <f>D85-D86+D87</f>
        <v>525</v>
      </c>
      <c r="E88" s="47"/>
      <c r="F88" s="61"/>
      <c r="G88" s="65"/>
    </row>
    <row r="89" spans="1:7" x14ac:dyDescent="0.35">
      <c r="A89" s="64" t="s">
        <v>24</v>
      </c>
      <c r="B89" s="59"/>
    </row>
    <row r="90" spans="1:7" x14ac:dyDescent="0.35">
      <c r="B90" s="44">
        <v>0.25</v>
      </c>
      <c r="C90" s="55" t="s">
        <v>289</v>
      </c>
      <c r="F90" s="61"/>
      <c r="G90" s="65"/>
    </row>
    <row r="91" spans="1:7" x14ac:dyDescent="0.35">
      <c r="B91" s="44"/>
      <c r="C91" s="45"/>
      <c r="F91" s="61"/>
      <c r="G91" s="65"/>
    </row>
    <row r="92" spans="1:7" x14ac:dyDescent="0.35">
      <c r="C92" s="7" t="s">
        <v>245</v>
      </c>
      <c r="D92" s="34">
        <f>E33</f>
        <v>-40</v>
      </c>
      <c r="E92" s="47"/>
    </row>
    <row r="93" spans="1:7" x14ac:dyDescent="0.35">
      <c r="C93" s="7" t="s">
        <v>246</v>
      </c>
      <c r="D93" s="34">
        <f>E34</f>
        <v>-25</v>
      </c>
      <c r="E93" s="47"/>
    </row>
    <row r="95" spans="1:7" x14ac:dyDescent="0.35">
      <c r="C95" s="51" t="s">
        <v>298</v>
      </c>
      <c r="D95" s="67">
        <f>SUM(D92:D93)</f>
        <v>-65</v>
      </c>
      <c r="E95" s="47"/>
    </row>
    <row r="96" spans="1:7" x14ac:dyDescent="0.35">
      <c r="A96" s="64" t="s">
        <v>264</v>
      </c>
    </row>
    <row r="97" spans="1:38" x14ac:dyDescent="0.35">
      <c r="B97" s="44">
        <v>1</v>
      </c>
      <c r="C97" s="55" t="s">
        <v>299</v>
      </c>
    </row>
    <row r="98" spans="1:38" x14ac:dyDescent="0.35">
      <c r="C98" s="7" t="s">
        <v>300</v>
      </c>
    </row>
    <row r="100" spans="1:38" x14ac:dyDescent="0.35">
      <c r="C100" s="7" t="s">
        <v>301</v>
      </c>
      <c r="D100" s="68">
        <f>D81+D87</f>
        <v>3205</v>
      </c>
      <c r="E100" s="47"/>
    </row>
    <row r="101" spans="1:38" x14ac:dyDescent="0.35">
      <c r="C101" s="7" t="s">
        <v>302</v>
      </c>
      <c r="D101" s="68">
        <f>D73+E29</f>
        <v>3750</v>
      </c>
      <c r="E101" s="47"/>
    </row>
    <row r="102" spans="1:38" x14ac:dyDescent="0.35">
      <c r="C102" s="51" t="s">
        <v>303</v>
      </c>
      <c r="D102" s="69">
        <f>D100/D101</f>
        <v>0.85466666666666669</v>
      </c>
      <c r="E102" s="47"/>
    </row>
    <row r="104" spans="1:38" x14ac:dyDescent="0.35">
      <c r="C104" s="51" t="s">
        <v>304</v>
      </c>
      <c r="E104" s="47"/>
    </row>
    <row r="105" spans="1:38" x14ac:dyDescent="0.35">
      <c r="C105" s="51" t="s">
        <v>305</v>
      </c>
    </row>
    <row r="106" spans="1:38" s="41" customFormat="1" x14ac:dyDescent="0.35">
      <c r="A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ustomFormat="1" x14ac:dyDescent="0.35">
      <c r="A107" s="1" t="s">
        <v>8</v>
      </c>
    </row>
    <row r="108" spans="1:38" customFormat="1" x14ac:dyDescent="0.35">
      <c r="A108" t="s">
        <v>56</v>
      </c>
    </row>
    <row r="109" spans="1:38" customFormat="1" x14ac:dyDescent="0.35"/>
    <row r="110" spans="1:38" customFormat="1" x14ac:dyDescent="0.35"/>
    <row r="111" spans="1:38" customFormat="1" x14ac:dyDescent="0.35"/>
    <row r="112" spans="1:38" customFormat="1" x14ac:dyDescent="0.35">
      <c r="A112" s="1" t="s">
        <v>9</v>
      </c>
    </row>
    <row r="113" spans="1:38" customFormat="1" x14ac:dyDescent="0.35">
      <c r="A113" t="s">
        <v>306</v>
      </c>
    </row>
    <row r="114" spans="1:38" customFormat="1" x14ac:dyDescent="0.35">
      <c r="A114" t="s">
        <v>307</v>
      </c>
    </row>
    <row r="115" spans="1:38" customFormat="1" x14ac:dyDescent="0.35">
      <c r="A115" t="s">
        <v>308</v>
      </c>
    </row>
    <row r="116" spans="1:38" customFormat="1" x14ac:dyDescent="0.35"/>
    <row r="117" spans="1:38" customFormat="1" x14ac:dyDescent="0.35">
      <c r="A117" s="1" t="s">
        <v>10</v>
      </c>
    </row>
    <row r="118" spans="1:38" customFormat="1" x14ac:dyDescent="0.35">
      <c r="A118" t="s">
        <v>309</v>
      </c>
    </row>
    <row r="119" spans="1:38" customFormat="1" x14ac:dyDescent="0.35">
      <c r="A119" t="s">
        <v>310</v>
      </c>
    </row>
    <row r="120" spans="1:38" customFormat="1" x14ac:dyDescent="0.35">
      <c r="A120" t="s">
        <v>311</v>
      </c>
    </row>
    <row r="121" spans="1:38" customFormat="1" x14ac:dyDescent="0.35"/>
    <row r="122" spans="1:38" s="41" customFormat="1" x14ac:dyDescent="0.35">
      <c r="A122" s="70"/>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s="41" customFormat="1" x14ac:dyDescent="0.35">
      <c r="A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s="41" customFormat="1" x14ac:dyDescent="0.35">
      <c r="A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s="41" customFormat="1" x14ac:dyDescent="0.35">
      <c r="A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s="41" customFormat="1" x14ac:dyDescent="0.35">
      <c r="A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s="41" customFormat="1" x14ac:dyDescent="0.35">
      <c r="A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s="41" customFormat="1" x14ac:dyDescent="0.35">
      <c r="A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s="41" customFormat="1" x14ac:dyDescent="0.35">
      <c r="A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s="41" customFormat="1" x14ac:dyDescent="0.35">
      <c r="A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s="41" customFormat="1" x14ac:dyDescent="0.35">
      <c r="A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s="41" customFormat="1" x14ac:dyDescent="0.35">
      <c r="A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s="41" customFormat="1" x14ac:dyDescent="0.35">
      <c r="A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s="41" customFormat="1" x14ac:dyDescent="0.35">
      <c r="A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s="41" customFormat="1" x14ac:dyDescent="0.35">
      <c r="A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s="41" customFormat="1" x14ac:dyDescent="0.35">
      <c r="A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57" spans="1:5" x14ac:dyDescent="0.35">
      <c r="A157" s="71"/>
      <c r="B157" s="72"/>
      <c r="C157" s="71"/>
      <c r="D157" s="71"/>
      <c r="E157" s="71"/>
    </row>
    <row r="158" spans="1:5" x14ac:dyDescent="0.35">
      <c r="A158" s="71"/>
      <c r="B158" s="72"/>
      <c r="C158" s="71"/>
      <c r="D158" s="71"/>
      <c r="E158" s="71"/>
    </row>
    <row r="159" spans="1:5" x14ac:dyDescent="0.35">
      <c r="A159" s="71"/>
      <c r="B159" s="72"/>
      <c r="C159" s="71"/>
      <c r="D159" s="71"/>
      <c r="E159" s="71"/>
    </row>
    <row r="160" spans="1:5" x14ac:dyDescent="0.35">
      <c r="A160" s="71"/>
      <c r="B160" s="72"/>
      <c r="C160" s="71"/>
      <c r="D160" s="71"/>
      <c r="E160" s="71"/>
    </row>
    <row r="161" spans="1:5" x14ac:dyDescent="0.35">
      <c r="A161" s="71"/>
      <c r="B161" s="72"/>
      <c r="C161" s="71"/>
      <c r="D161" s="71"/>
      <c r="E161" s="71"/>
    </row>
    <row r="162" spans="1:5" x14ac:dyDescent="0.35">
      <c r="A162" s="71"/>
      <c r="B162" s="72"/>
      <c r="C162" s="71"/>
      <c r="D162" s="71"/>
      <c r="E162" s="71"/>
    </row>
  </sheetData>
  <sheetProtection formatCells="0" formatColumns="0" formatRows="0" insertHyperlinks="0" sort="0" autoFilter="0" pivotTables="0"/>
  <mergeCells count="17">
    <mergeCell ref="C30:D30"/>
    <mergeCell ref="C12:F13"/>
    <mergeCell ref="C16:D16"/>
    <mergeCell ref="C17:D17"/>
    <mergeCell ref="C18:D18"/>
    <mergeCell ref="C19:D19"/>
    <mergeCell ref="C20:D20"/>
    <mergeCell ref="C21:D21"/>
    <mergeCell ref="C24:D24"/>
    <mergeCell ref="C25:D25"/>
    <mergeCell ref="C26:D26"/>
    <mergeCell ref="C29:D29"/>
    <mergeCell ref="C33:D33"/>
    <mergeCell ref="C34:D34"/>
    <mergeCell ref="C37:D37"/>
    <mergeCell ref="C38:D38"/>
    <mergeCell ref="C39:D39"/>
  </mergeCells>
  <conditionalFormatting sqref="B83 F83:G88 F90:G91">
    <cfRule type="expression" dxfId="24" priority="11">
      <formula>CELL("protect",B83)=1</formula>
    </cfRule>
  </conditionalFormatting>
  <conditionalFormatting sqref="B90:C91">
    <cfRule type="expression" dxfId="23" priority="4">
      <formula>CELL("protect",B90)=1</formula>
    </cfRule>
  </conditionalFormatting>
  <conditionalFormatting sqref="B97:C97">
    <cfRule type="expression" dxfId="22" priority="3">
      <formula>CELL("protect",B97)=1</formula>
    </cfRule>
  </conditionalFormatting>
  <conditionalFormatting sqref="C63:C67 B63:B68 A157:E162">
    <cfRule type="expression" dxfId="21" priority="14">
      <formula>CELL("protect",A63)=1</formula>
    </cfRule>
  </conditionalFormatting>
  <conditionalFormatting sqref="C73 E73 B75:B80">
    <cfRule type="expression" dxfId="20" priority="12">
      <formula>CELL("protect",B73)=1</formula>
    </cfRule>
  </conditionalFormatting>
  <conditionalFormatting sqref="C75:C88">
    <cfRule type="expression" dxfId="19" priority="5">
      <formula>CELL("protect",C75)=1</formula>
    </cfRule>
  </conditionalFormatting>
  <conditionalFormatting sqref="E66">
    <cfRule type="expression" dxfId="18" priority="2">
      <formula>CELL("protect",E66)=1</formula>
    </cfRule>
  </conditionalFormatting>
  <conditionalFormatting sqref="E77:E81">
    <cfRule type="expression" dxfId="17" priority="8">
      <formula>CELL("protect",E77)=1</formula>
    </cfRule>
  </conditionalFormatting>
  <conditionalFormatting sqref="E86:E88">
    <cfRule type="expression" dxfId="16" priority="10">
      <formula>CELL("protect",E86)=1</formula>
    </cfRule>
  </conditionalFormatting>
  <conditionalFormatting sqref="E92:E93">
    <cfRule type="expression" dxfId="15" priority="1">
      <formula>CELL("protect",E92)=1</formula>
    </cfRule>
  </conditionalFormatting>
  <conditionalFormatting sqref="E95">
    <cfRule type="expression" dxfId="14" priority="9">
      <formula>CELL("protect",E95)=1</formula>
    </cfRule>
  </conditionalFormatting>
  <conditionalFormatting sqref="E100:E102">
    <cfRule type="expression" dxfId="13" priority="7">
      <formula>CELL("protect",E100)=1</formula>
    </cfRule>
  </conditionalFormatting>
  <conditionalFormatting sqref="E104">
    <cfRule type="expression" dxfId="12" priority="6">
      <formula>CELL("protect",E104)=1</formula>
    </cfRule>
  </conditionalFormatting>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B92B-1F04-4D85-9C02-BF56252A37D0}">
  <dimension ref="A1:AN212"/>
  <sheetViews>
    <sheetView workbookViewId="0">
      <selection activeCell="A71" sqref="A71"/>
    </sheetView>
  </sheetViews>
  <sheetFormatPr defaultColWidth="0" defaultRowHeight="14.5" zeroHeight="1" x14ac:dyDescent="0.35"/>
  <cols>
    <col min="1" max="1" width="6.81640625" style="7" customWidth="1"/>
    <col min="2" max="2" width="13.453125" style="41" customWidth="1"/>
    <col min="3" max="4" width="12.7265625" style="7" customWidth="1"/>
    <col min="5" max="5" width="16" style="7" customWidth="1"/>
    <col min="6" max="6" width="19.54296875" style="7" customWidth="1"/>
    <col min="7" max="7" width="14.453125" style="7" customWidth="1"/>
    <col min="8" max="8" width="28.7265625" style="7" customWidth="1"/>
    <col min="9" max="40" width="10.54296875" style="7" customWidth="1"/>
    <col min="41" max="16384" width="10.54296875" style="7" hidden="1"/>
  </cols>
  <sheetData>
    <row r="1" spans="1:8" x14ac:dyDescent="0.35">
      <c r="A1" s="3" t="s">
        <v>61</v>
      </c>
      <c r="B1" s="379">
        <v>3</v>
      </c>
      <c r="C1" s="5"/>
      <c r="D1" s="5"/>
      <c r="E1" s="5"/>
      <c r="F1" s="5"/>
      <c r="G1" s="5"/>
      <c r="H1" s="6"/>
    </row>
    <row r="2" spans="1:8" x14ac:dyDescent="0.35">
      <c r="A2" s="8"/>
      <c r="B2" s="9"/>
      <c r="C2" s="5"/>
      <c r="D2" s="5"/>
      <c r="E2" s="5"/>
      <c r="F2" s="5"/>
      <c r="G2" s="5"/>
      <c r="H2" s="6"/>
    </row>
    <row r="3" spans="1:8" ht="42.65" customHeight="1" x14ac:dyDescent="0.35">
      <c r="A3" s="10"/>
      <c r="B3" s="11"/>
      <c r="C3" s="399" t="s">
        <v>312</v>
      </c>
      <c r="D3" s="399"/>
      <c r="E3" s="399"/>
      <c r="F3" s="399"/>
      <c r="G3" s="399"/>
      <c r="H3" s="400"/>
    </row>
    <row r="4" spans="1:8" x14ac:dyDescent="0.35">
      <c r="A4" s="10"/>
      <c r="B4" s="11"/>
      <c r="C4" s="399"/>
      <c r="D4" s="399"/>
      <c r="E4" s="399"/>
      <c r="F4" s="399"/>
      <c r="G4" s="399"/>
      <c r="H4" s="400"/>
    </row>
    <row r="5" spans="1:8" x14ac:dyDescent="0.35">
      <c r="A5" s="10"/>
      <c r="B5" s="11"/>
      <c r="C5" s="12"/>
      <c r="D5" s="12"/>
      <c r="E5" s="12"/>
      <c r="F5" s="12"/>
      <c r="G5" s="12"/>
      <c r="H5" s="13"/>
    </row>
    <row r="6" spans="1:8" x14ac:dyDescent="0.35">
      <c r="A6" s="10"/>
      <c r="B6" s="11"/>
      <c r="C6" s="262" t="s">
        <v>313</v>
      </c>
      <c r="D6" s="12"/>
      <c r="E6" s="12"/>
      <c r="F6" s="12"/>
      <c r="G6" s="12"/>
      <c r="H6" s="13"/>
    </row>
    <row r="7" spans="1:8" x14ac:dyDescent="0.35">
      <c r="A7" s="10"/>
      <c r="B7" s="11"/>
      <c r="C7" s="403"/>
      <c r="D7" s="403"/>
      <c r="E7" s="264" t="s">
        <v>314</v>
      </c>
      <c r="F7" s="263" t="s">
        <v>315</v>
      </c>
      <c r="G7" s="11"/>
      <c r="H7" s="13"/>
    </row>
    <row r="8" spans="1:8" x14ac:dyDescent="0.35">
      <c r="A8" s="10"/>
      <c r="B8" s="11"/>
      <c r="C8" s="403" t="s">
        <v>316</v>
      </c>
      <c r="D8" s="403"/>
      <c r="E8" s="265">
        <v>14.5</v>
      </c>
      <c r="F8" s="265">
        <v>0.35</v>
      </c>
      <c r="G8" s="11"/>
      <c r="H8" s="6"/>
    </row>
    <row r="9" spans="1:8" x14ac:dyDescent="0.35">
      <c r="A9" s="10"/>
      <c r="B9" s="11"/>
      <c r="C9" s="403" t="s">
        <v>317</v>
      </c>
      <c r="D9" s="403"/>
      <c r="E9" s="265">
        <v>14.2</v>
      </c>
      <c r="F9" s="265">
        <v>0.2</v>
      </c>
      <c r="G9" s="11"/>
      <c r="H9" s="6"/>
    </row>
    <row r="10" spans="1:8" x14ac:dyDescent="0.35">
      <c r="A10" s="10"/>
      <c r="B10" s="11"/>
      <c r="C10" s="402"/>
      <c r="D10" s="402"/>
      <c r="E10" s="18"/>
      <c r="F10" s="11"/>
      <c r="G10" s="11"/>
      <c r="H10" s="6"/>
    </row>
    <row r="11" spans="1:8" x14ac:dyDescent="0.35">
      <c r="A11" s="10"/>
      <c r="B11" s="11"/>
      <c r="C11" s="402" t="s">
        <v>318</v>
      </c>
      <c r="D11" s="402"/>
      <c r="E11" s="18"/>
      <c r="F11" s="11"/>
      <c r="G11" s="11"/>
      <c r="H11" s="6"/>
    </row>
    <row r="12" spans="1:8" x14ac:dyDescent="0.35">
      <c r="A12" s="10"/>
      <c r="B12" s="11"/>
      <c r="C12" s="402" t="s">
        <v>319</v>
      </c>
      <c r="D12" s="402"/>
      <c r="E12" s="266" t="s">
        <v>320</v>
      </c>
      <c r="F12" s="11"/>
      <c r="G12" s="11"/>
      <c r="H12" s="6"/>
    </row>
    <row r="13" spans="1:8" x14ac:dyDescent="0.35">
      <c r="A13" s="10"/>
      <c r="B13" s="11"/>
      <c r="C13" s="17" t="s">
        <v>321</v>
      </c>
      <c r="D13" s="17"/>
      <c r="E13" s="266" t="s">
        <v>322</v>
      </c>
      <c r="F13" s="11"/>
      <c r="G13" s="11"/>
      <c r="H13" s="6"/>
    </row>
    <row r="14" spans="1:8" x14ac:dyDescent="0.35">
      <c r="A14" s="10"/>
      <c r="B14" s="11"/>
      <c r="C14" s="267" t="s">
        <v>323</v>
      </c>
      <c r="D14" s="17"/>
      <c r="E14" s="266" t="s">
        <v>324</v>
      </c>
      <c r="F14" s="11"/>
      <c r="G14" s="11"/>
      <c r="H14" s="6"/>
    </row>
    <row r="15" spans="1:8" x14ac:dyDescent="0.35">
      <c r="A15" s="10"/>
      <c r="B15" s="11"/>
      <c r="C15" s="402" t="s">
        <v>325</v>
      </c>
      <c r="D15" s="402"/>
      <c r="E15" s="268">
        <v>0.84160000000000001</v>
      </c>
      <c r="F15" s="11"/>
      <c r="G15" s="11"/>
      <c r="H15" s="6"/>
    </row>
    <row r="16" spans="1:8" x14ac:dyDescent="0.35">
      <c r="A16" s="10"/>
      <c r="B16" s="11"/>
      <c r="C16" s="402" t="s">
        <v>326</v>
      </c>
      <c r="D16" s="402"/>
      <c r="E16" s="268">
        <v>0.52439999999999998</v>
      </c>
      <c r="F16" s="11"/>
      <c r="G16" s="11"/>
      <c r="H16" s="6"/>
    </row>
    <row r="17" spans="1:14" x14ac:dyDescent="0.35">
      <c r="A17" s="10"/>
      <c r="B17" s="11"/>
      <c r="C17" s="402"/>
      <c r="D17" s="402"/>
      <c r="E17" s="18"/>
      <c r="F17" s="11"/>
      <c r="G17" s="11"/>
      <c r="H17" s="6"/>
    </row>
    <row r="18" spans="1:14" x14ac:dyDescent="0.35">
      <c r="A18" s="9" t="s">
        <v>12</v>
      </c>
      <c r="B18" s="28" t="s">
        <v>260</v>
      </c>
      <c r="C18" s="404" t="s">
        <v>327</v>
      </c>
      <c r="D18" s="404"/>
      <c r="E18" s="404"/>
      <c r="F18" s="404"/>
      <c r="G18" s="404"/>
      <c r="H18" s="405"/>
    </row>
    <row r="19" spans="1:14" x14ac:dyDescent="0.35">
      <c r="A19" s="271"/>
      <c r="B19" s="29"/>
      <c r="C19" s="30"/>
      <c r="D19" s="28"/>
      <c r="E19" s="28"/>
      <c r="F19" s="28"/>
      <c r="G19" s="272"/>
      <c r="H19" s="273"/>
    </row>
    <row r="20" spans="1:14" ht="35.15" customHeight="1" x14ac:dyDescent="0.35">
      <c r="A20" s="274" t="s">
        <v>16</v>
      </c>
      <c r="B20" s="28" t="s">
        <v>17</v>
      </c>
      <c r="C20" s="404" t="s">
        <v>328</v>
      </c>
      <c r="D20" s="404"/>
      <c r="E20" s="404"/>
      <c r="F20" s="404"/>
      <c r="G20" s="404"/>
      <c r="H20" s="405"/>
    </row>
    <row r="21" spans="1:14" x14ac:dyDescent="0.35">
      <c r="A21" s="274"/>
      <c r="B21" s="28"/>
      <c r="C21" s="269"/>
      <c r="D21" s="269"/>
      <c r="E21" s="269"/>
      <c r="F21" s="269"/>
      <c r="G21" s="269"/>
      <c r="H21" s="270"/>
    </row>
    <row r="22" spans="1:14" ht="31.4" customHeight="1" x14ac:dyDescent="0.35">
      <c r="A22" s="274" t="s">
        <v>19</v>
      </c>
      <c r="B22" s="28" t="s">
        <v>95</v>
      </c>
      <c r="C22" s="404" t="s">
        <v>329</v>
      </c>
      <c r="D22" s="404"/>
      <c r="E22" s="404"/>
      <c r="F22" s="404"/>
      <c r="G22" s="404"/>
      <c r="H22" s="405"/>
    </row>
    <row r="23" spans="1:14" x14ac:dyDescent="0.35">
      <c r="A23" s="275"/>
      <c r="B23" s="31"/>
      <c r="C23" s="28"/>
      <c r="D23" s="22"/>
      <c r="E23" s="22"/>
      <c r="F23" s="22"/>
      <c r="G23" s="25"/>
      <c r="H23" s="6"/>
    </row>
    <row r="24" spans="1:14" ht="30" customHeight="1" x14ac:dyDescent="0.35">
      <c r="A24" s="274" t="s">
        <v>24</v>
      </c>
      <c r="B24" s="28" t="s">
        <v>265</v>
      </c>
      <c r="C24" s="404" t="s">
        <v>330</v>
      </c>
      <c r="D24" s="404"/>
      <c r="E24" s="404"/>
      <c r="F24" s="404"/>
      <c r="G24" s="404"/>
      <c r="H24" s="405"/>
    </row>
    <row r="25" spans="1:14" hidden="1" x14ac:dyDescent="0.35">
      <c r="A25" s="274"/>
      <c r="B25" s="28"/>
      <c r="C25" s="32"/>
      <c r="D25" s="22"/>
      <c r="E25" s="22"/>
      <c r="F25" s="22"/>
      <c r="G25" s="25"/>
      <c r="H25" s="6"/>
    </row>
    <row r="26" spans="1:14" x14ac:dyDescent="0.35">
      <c r="A26" s="274"/>
      <c r="B26" s="28"/>
      <c r="C26" s="32" t="s">
        <v>331</v>
      </c>
      <c r="D26" s="22"/>
      <c r="E26" s="22"/>
      <c r="F26" s="22"/>
      <c r="G26" s="25"/>
      <c r="H26" s="6"/>
    </row>
    <row r="27" spans="1:14" x14ac:dyDescent="0.35">
      <c r="A27" s="274"/>
      <c r="B27" s="28"/>
      <c r="C27" s="32" t="s">
        <v>332</v>
      </c>
      <c r="D27" s="22"/>
      <c r="E27" s="22"/>
      <c r="F27" s="22"/>
      <c r="G27" s="25"/>
      <c r="H27" s="6"/>
    </row>
    <row r="28" spans="1:14" ht="15" thickBot="1" x14ac:dyDescent="0.4">
      <c r="A28" s="33"/>
      <c r="B28" s="9"/>
      <c r="C28" s="22"/>
      <c r="D28" s="22"/>
      <c r="E28" s="22"/>
      <c r="F28" s="22"/>
      <c r="G28" s="25"/>
      <c r="H28" s="6"/>
      <c r="N28" s="34"/>
    </row>
    <row r="29" spans="1:14" ht="15" thickBot="1" x14ac:dyDescent="0.4">
      <c r="A29" s="35" t="s">
        <v>27</v>
      </c>
      <c r="B29" s="36"/>
      <c r="C29" s="37"/>
      <c r="D29" s="37"/>
      <c r="E29" s="37"/>
      <c r="F29" s="37"/>
      <c r="G29" s="38"/>
      <c r="H29" s="39"/>
    </row>
    <row r="30" spans="1:14" x14ac:dyDescent="0.35">
      <c r="A30" s="40"/>
      <c r="C30" s="42"/>
      <c r="D30" s="42"/>
      <c r="E30" s="42"/>
      <c r="F30" s="42"/>
      <c r="G30" s="42"/>
    </row>
    <row r="31" spans="1:14" x14ac:dyDescent="0.35">
      <c r="A31" s="40"/>
      <c r="C31" s="42"/>
      <c r="D31" s="42"/>
      <c r="E31" s="42"/>
      <c r="F31" s="42"/>
      <c r="G31" s="42"/>
    </row>
    <row r="32" spans="1:14" x14ac:dyDescent="0.35">
      <c r="A32" s="40"/>
      <c r="C32" s="42"/>
      <c r="D32" s="42"/>
      <c r="E32" s="42"/>
      <c r="F32" s="42"/>
      <c r="G32" s="42"/>
    </row>
    <row r="33" spans="1:7" x14ac:dyDescent="0.35">
      <c r="A33" s="40"/>
      <c r="C33" s="42"/>
      <c r="D33" s="42"/>
      <c r="E33" s="42"/>
      <c r="F33" s="42"/>
      <c r="G33" s="42"/>
    </row>
    <row r="34" spans="1:7" x14ac:dyDescent="0.35">
      <c r="A34" s="40"/>
      <c r="C34" s="42"/>
      <c r="D34" s="42"/>
      <c r="E34" s="42"/>
      <c r="F34" s="42"/>
      <c r="G34" s="42"/>
    </row>
    <row r="35" spans="1:7" x14ac:dyDescent="0.35">
      <c r="A35" s="40"/>
      <c r="C35" s="42"/>
      <c r="D35" s="42"/>
      <c r="E35" s="42"/>
      <c r="F35" s="42"/>
      <c r="G35" s="42"/>
    </row>
    <row r="36" spans="1:7" x14ac:dyDescent="0.35">
      <c r="A36" s="40"/>
      <c r="C36" s="42"/>
      <c r="D36" s="42"/>
      <c r="E36" s="42"/>
      <c r="F36" s="42"/>
      <c r="G36" s="42"/>
    </row>
    <row r="37" spans="1:7" x14ac:dyDescent="0.35">
      <c r="A37" s="40"/>
      <c r="C37" s="42"/>
      <c r="D37" s="42"/>
      <c r="E37" s="42"/>
      <c r="F37" s="42"/>
      <c r="G37" s="42"/>
    </row>
    <row r="38" spans="1:7" x14ac:dyDescent="0.35">
      <c r="A38" s="40"/>
      <c r="C38" s="42"/>
      <c r="D38" s="42"/>
      <c r="E38" s="42"/>
      <c r="F38" s="42"/>
      <c r="G38" s="42"/>
    </row>
    <row r="39" spans="1:7" x14ac:dyDescent="0.35">
      <c r="A39" s="40"/>
      <c r="C39" s="42"/>
      <c r="D39" s="42"/>
      <c r="E39" s="42"/>
      <c r="F39" s="42"/>
      <c r="G39" s="42"/>
    </row>
    <row r="40" spans="1:7" x14ac:dyDescent="0.35">
      <c r="A40" s="40"/>
      <c r="C40" s="42"/>
      <c r="D40" s="42"/>
      <c r="E40" s="42"/>
      <c r="F40" s="42"/>
      <c r="G40" s="42"/>
    </row>
    <row r="41" spans="1:7" x14ac:dyDescent="0.35">
      <c r="A41" s="40"/>
      <c r="C41" s="42"/>
      <c r="D41" s="42"/>
      <c r="E41" s="42"/>
      <c r="F41" s="42"/>
      <c r="G41" s="42"/>
    </row>
    <row r="42" spans="1:7" x14ac:dyDescent="0.35">
      <c r="A42" s="40"/>
      <c r="C42" s="42"/>
      <c r="D42" s="42"/>
      <c r="E42" s="42"/>
      <c r="F42" s="42"/>
      <c r="G42" s="42"/>
    </row>
    <row r="43" spans="1:7" x14ac:dyDescent="0.35">
      <c r="A43" s="40"/>
      <c r="C43" s="42"/>
      <c r="D43" s="42"/>
      <c r="E43" s="42"/>
      <c r="F43" s="42"/>
      <c r="G43" s="42"/>
    </row>
    <row r="44" spans="1:7" x14ac:dyDescent="0.35">
      <c r="A44" s="40"/>
      <c r="C44" s="42"/>
      <c r="D44" s="42"/>
      <c r="E44" s="42"/>
      <c r="F44" s="42"/>
      <c r="G44" s="42"/>
    </row>
    <row r="45" spans="1:7" x14ac:dyDescent="0.35">
      <c r="A45" s="40"/>
      <c r="C45" s="42"/>
      <c r="D45" s="42"/>
      <c r="E45" s="42"/>
      <c r="F45" s="42"/>
      <c r="G45" s="42"/>
    </row>
    <row r="46" spans="1:7" x14ac:dyDescent="0.35">
      <c r="A46" s="40"/>
      <c r="C46" s="42"/>
      <c r="D46" s="42"/>
      <c r="E46" s="42"/>
      <c r="F46" s="42"/>
      <c r="G46" s="42"/>
    </row>
    <row r="47" spans="1:7" x14ac:dyDescent="0.35">
      <c r="A47" s="40"/>
      <c r="C47" s="42"/>
      <c r="D47" s="42"/>
      <c r="E47" s="42"/>
      <c r="F47" s="42"/>
      <c r="G47" s="42"/>
    </row>
    <row r="48" spans="1:7" x14ac:dyDescent="0.35">
      <c r="A48" s="40"/>
      <c r="C48" s="42"/>
      <c r="D48" s="42"/>
      <c r="E48" s="42"/>
      <c r="F48" s="42"/>
      <c r="G48" s="42"/>
    </row>
    <row r="49" spans="1:7" x14ac:dyDescent="0.35">
      <c r="A49" s="40"/>
      <c r="C49" s="42"/>
      <c r="D49" s="42"/>
      <c r="E49" s="42"/>
      <c r="F49" s="42"/>
      <c r="G49" s="42"/>
    </row>
    <row r="50" spans="1:7" x14ac:dyDescent="0.35">
      <c r="A50" s="40"/>
      <c r="C50" s="42"/>
      <c r="D50" s="42"/>
      <c r="E50" s="42"/>
      <c r="F50" s="42"/>
      <c r="G50" s="42"/>
    </row>
    <row r="51" spans="1:7" x14ac:dyDescent="0.35">
      <c r="A51" s="40"/>
      <c r="C51" s="42"/>
      <c r="D51" s="42"/>
      <c r="E51" s="42"/>
      <c r="F51" s="42"/>
      <c r="G51" s="42"/>
    </row>
    <row r="52" spans="1:7" x14ac:dyDescent="0.35">
      <c r="A52" s="40"/>
      <c r="C52" s="42"/>
      <c r="D52" s="42"/>
      <c r="E52" s="42"/>
      <c r="F52" s="42"/>
      <c r="G52" s="42"/>
    </row>
    <row r="53" spans="1:7" x14ac:dyDescent="0.35">
      <c r="A53" s="40"/>
      <c r="C53" s="42"/>
      <c r="D53" s="42"/>
      <c r="E53" s="42"/>
      <c r="F53" s="42"/>
      <c r="G53" s="42"/>
    </row>
    <row r="54" spans="1:7" x14ac:dyDescent="0.35">
      <c r="A54" s="40"/>
      <c r="C54" s="42"/>
      <c r="D54" s="42"/>
      <c r="E54" s="42"/>
      <c r="F54" s="42"/>
      <c r="G54" s="42"/>
    </row>
    <row r="55" spans="1:7" x14ac:dyDescent="0.35">
      <c r="A55" s="40"/>
      <c r="C55" s="42"/>
      <c r="D55" s="42"/>
      <c r="E55" s="42"/>
      <c r="F55" s="42"/>
      <c r="G55" s="42"/>
    </row>
    <row r="56" spans="1:7" x14ac:dyDescent="0.35">
      <c r="A56" s="40"/>
      <c r="C56" s="42"/>
      <c r="D56" s="42"/>
      <c r="E56" s="42"/>
      <c r="F56" s="42"/>
      <c r="G56" s="42"/>
    </row>
    <row r="57" spans="1:7" x14ac:dyDescent="0.35">
      <c r="A57" s="40"/>
      <c r="C57" s="42"/>
      <c r="D57" s="42"/>
      <c r="E57" s="42"/>
      <c r="F57" s="42"/>
      <c r="G57" s="42"/>
    </row>
    <row r="58" spans="1:7" x14ac:dyDescent="0.35">
      <c r="A58" s="40"/>
      <c r="C58" s="42"/>
      <c r="D58" s="42"/>
      <c r="E58" s="42"/>
      <c r="F58" s="42"/>
      <c r="G58" s="42"/>
    </row>
    <row r="59" spans="1:7" x14ac:dyDescent="0.35">
      <c r="A59" s="40"/>
      <c r="C59" s="42"/>
      <c r="D59" s="42"/>
      <c r="E59" s="42"/>
      <c r="F59" s="42"/>
      <c r="G59" s="42"/>
    </row>
    <row r="60" spans="1:7" x14ac:dyDescent="0.35">
      <c r="A60" s="40"/>
      <c r="C60" s="42"/>
      <c r="D60" s="42"/>
      <c r="E60" s="42"/>
      <c r="F60" s="42"/>
      <c r="G60" s="42"/>
    </row>
    <row r="61" spans="1:7" x14ac:dyDescent="0.35">
      <c r="A61" s="40"/>
      <c r="C61" s="42"/>
      <c r="D61" s="42"/>
      <c r="E61" s="42"/>
      <c r="F61" s="42"/>
      <c r="G61" s="42"/>
    </row>
    <row r="62" spans="1:7" x14ac:dyDescent="0.35">
      <c r="A62" s="40"/>
      <c r="C62" s="42"/>
      <c r="D62" s="42"/>
      <c r="E62" s="42"/>
      <c r="F62" s="42"/>
      <c r="G62" s="42"/>
    </row>
    <row r="63" spans="1:7" x14ac:dyDescent="0.35">
      <c r="A63" s="40"/>
      <c r="C63" s="42"/>
      <c r="D63" s="42"/>
      <c r="E63" s="42"/>
      <c r="F63" s="42"/>
      <c r="G63" s="42"/>
    </row>
    <row r="64" spans="1:7" x14ac:dyDescent="0.35">
      <c r="A64" s="40"/>
      <c r="C64" s="42"/>
      <c r="D64" s="42"/>
      <c r="E64" s="42"/>
      <c r="F64" s="42"/>
      <c r="G64" s="42"/>
    </row>
    <row r="65" spans="1:7" x14ac:dyDescent="0.35">
      <c r="A65" s="40"/>
      <c r="C65" s="42"/>
      <c r="D65" s="42"/>
      <c r="E65" s="42"/>
      <c r="F65" s="42"/>
      <c r="G65" s="42"/>
    </row>
    <row r="66" spans="1:7" x14ac:dyDescent="0.35">
      <c r="A66" s="40"/>
      <c r="C66" s="42"/>
      <c r="D66" s="42"/>
      <c r="E66" s="42"/>
      <c r="F66" s="42"/>
      <c r="G66" s="42"/>
    </row>
    <row r="67" spans="1:7" x14ac:dyDescent="0.35">
      <c r="A67" s="40"/>
      <c r="C67" s="42"/>
      <c r="D67" s="42"/>
      <c r="E67" s="42"/>
      <c r="F67" s="42"/>
      <c r="G67" s="42"/>
    </row>
    <row r="68" spans="1:7" x14ac:dyDescent="0.35">
      <c r="A68" s="40"/>
      <c r="C68" s="42"/>
      <c r="D68" s="42"/>
      <c r="E68" s="42"/>
      <c r="F68" s="42"/>
      <c r="G68" s="42"/>
    </row>
    <row r="69" spans="1:7" x14ac:dyDescent="0.35">
      <c r="A69" s="40"/>
      <c r="C69" s="42"/>
      <c r="D69" s="42"/>
      <c r="E69" s="42"/>
      <c r="F69" s="42"/>
      <c r="G69" s="42"/>
    </row>
    <row r="70" spans="1:7" x14ac:dyDescent="0.35">
      <c r="A70" s="40"/>
      <c r="C70" s="42"/>
      <c r="D70" s="42"/>
      <c r="E70" s="42"/>
      <c r="F70" s="42"/>
      <c r="G70" s="42"/>
    </row>
    <row r="71" spans="1:7" x14ac:dyDescent="0.35">
      <c r="A71" s="40"/>
      <c r="C71" s="42"/>
      <c r="D71" s="42"/>
      <c r="E71" s="42"/>
      <c r="F71" s="42"/>
      <c r="G71" s="42"/>
    </row>
    <row r="72" spans="1:7" x14ac:dyDescent="0.35">
      <c r="A72" s="40"/>
      <c r="C72" s="42"/>
      <c r="D72" s="42"/>
      <c r="E72" s="42"/>
      <c r="F72" s="42"/>
      <c r="G72" s="42"/>
    </row>
    <row r="73" spans="1:7" x14ac:dyDescent="0.35">
      <c r="A73" s="40"/>
      <c r="C73" s="42"/>
      <c r="D73" s="42"/>
      <c r="E73" s="42"/>
      <c r="F73" s="42"/>
      <c r="G73" s="42"/>
    </row>
    <row r="74" spans="1:7" x14ac:dyDescent="0.35">
      <c r="A74" s="40"/>
      <c r="C74" s="42"/>
      <c r="D74" s="42"/>
      <c r="E74" s="42"/>
      <c r="F74" s="42"/>
      <c r="G74" s="42"/>
    </row>
    <row r="75" spans="1:7" x14ac:dyDescent="0.35">
      <c r="A75" s="40"/>
      <c r="C75" s="42"/>
      <c r="D75" s="42"/>
      <c r="E75" s="42"/>
      <c r="F75" s="42"/>
      <c r="G75" s="42"/>
    </row>
    <row r="76" spans="1:7" x14ac:dyDescent="0.35">
      <c r="A76" s="40"/>
      <c r="C76" s="42"/>
      <c r="D76" s="42"/>
      <c r="E76" s="42"/>
      <c r="F76" s="42"/>
      <c r="G76" s="42"/>
    </row>
    <row r="77" spans="1:7" x14ac:dyDescent="0.35">
      <c r="A77" s="40"/>
      <c r="C77" s="42"/>
      <c r="D77" s="42"/>
      <c r="E77" s="42"/>
      <c r="F77" s="42"/>
      <c r="G77" s="42"/>
    </row>
    <row r="78" spans="1:7" x14ac:dyDescent="0.35">
      <c r="A78" s="40"/>
      <c r="C78" s="42"/>
      <c r="D78" s="42"/>
      <c r="E78" s="42"/>
      <c r="F78" s="42"/>
      <c r="G78" s="42"/>
    </row>
    <row r="79" spans="1:7" x14ac:dyDescent="0.35">
      <c r="A79" s="40"/>
      <c r="C79" s="42"/>
      <c r="D79" s="42"/>
      <c r="E79" s="42"/>
      <c r="F79" s="42"/>
      <c r="G79" s="42"/>
    </row>
    <row r="80" spans="1:7" x14ac:dyDescent="0.35">
      <c r="A80" s="40"/>
      <c r="C80" s="42"/>
      <c r="D80" s="42"/>
      <c r="E80" s="42"/>
      <c r="F80" s="42"/>
      <c r="G80" s="42"/>
    </row>
    <row r="81" spans="1:7" x14ac:dyDescent="0.35">
      <c r="A81" s="40"/>
      <c r="C81" s="42"/>
      <c r="D81" s="42"/>
      <c r="E81" s="42"/>
      <c r="F81" s="42"/>
      <c r="G81" s="42"/>
    </row>
    <row r="82" spans="1:7" x14ac:dyDescent="0.35">
      <c r="A82" s="40"/>
      <c r="C82" s="42"/>
      <c r="D82" s="42"/>
      <c r="E82" s="42"/>
      <c r="F82" s="42"/>
      <c r="G82" s="42"/>
    </row>
    <row r="83" spans="1:7" x14ac:dyDescent="0.35">
      <c r="A83" s="40"/>
      <c r="C83" s="42"/>
      <c r="D83" s="42"/>
      <c r="E83" s="42"/>
      <c r="F83" s="42"/>
      <c r="G83" s="42"/>
    </row>
    <row r="84" spans="1:7" x14ac:dyDescent="0.35">
      <c r="A84" s="40"/>
      <c r="C84" s="42"/>
      <c r="D84" s="42"/>
      <c r="E84" s="42"/>
      <c r="F84" s="42"/>
      <c r="G84" s="42"/>
    </row>
    <row r="85" spans="1:7" x14ac:dyDescent="0.35">
      <c r="A85" s="40"/>
      <c r="C85" s="42"/>
      <c r="D85" s="42"/>
      <c r="E85" s="42"/>
      <c r="F85" s="42"/>
      <c r="G85" s="42"/>
    </row>
    <row r="86" spans="1:7" x14ac:dyDescent="0.35">
      <c r="A86" s="40"/>
      <c r="C86" s="42"/>
      <c r="D86" s="42"/>
      <c r="E86" s="42"/>
      <c r="F86" s="42"/>
      <c r="G86" s="42"/>
    </row>
    <row r="87" spans="1:7" x14ac:dyDescent="0.35">
      <c r="A87" s="40"/>
      <c r="C87" s="42"/>
      <c r="D87" s="42"/>
      <c r="E87" s="42"/>
      <c r="F87" s="42"/>
      <c r="G87" s="42"/>
    </row>
    <row r="88" spans="1:7" x14ac:dyDescent="0.35">
      <c r="A88" s="40"/>
      <c r="C88" s="42"/>
      <c r="D88" s="42"/>
      <c r="E88" s="42"/>
      <c r="F88" s="42"/>
      <c r="G88" s="42"/>
    </row>
    <row r="89" spans="1:7" x14ac:dyDescent="0.35">
      <c r="A89" s="40"/>
      <c r="C89" s="42"/>
      <c r="D89" s="42"/>
      <c r="E89" s="42"/>
      <c r="F89" s="42"/>
      <c r="G89" s="42"/>
    </row>
    <row r="90" spans="1:7" x14ac:dyDescent="0.35">
      <c r="A90" s="40"/>
      <c r="C90" s="42"/>
      <c r="D90" s="42"/>
      <c r="E90" s="42"/>
      <c r="F90" s="42"/>
      <c r="G90" s="42"/>
    </row>
    <row r="91" spans="1:7" x14ac:dyDescent="0.35">
      <c r="A91" s="40"/>
      <c r="C91" s="42"/>
      <c r="D91" s="42"/>
      <c r="E91" s="42"/>
      <c r="F91" s="42"/>
      <c r="G91" s="42"/>
    </row>
    <row r="92" spans="1:7" x14ac:dyDescent="0.35">
      <c r="A92" s="40"/>
      <c r="C92" s="42"/>
      <c r="D92" s="42"/>
      <c r="E92" s="42"/>
      <c r="F92" s="42"/>
      <c r="G92" s="42"/>
    </row>
    <row r="93" spans="1:7" x14ac:dyDescent="0.35">
      <c r="A93" s="40"/>
      <c r="C93" s="42"/>
      <c r="D93" s="42"/>
      <c r="E93" s="42"/>
      <c r="F93" s="42"/>
      <c r="G93" s="42"/>
    </row>
    <row r="94" spans="1:7" x14ac:dyDescent="0.35">
      <c r="A94" s="40"/>
      <c r="C94" s="42"/>
      <c r="D94" s="42"/>
      <c r="E94" s="42"/>
      <c r="F94" s="42"/>
      <c r="G94" s="42"/>
    </row>
    <row r="95" spans="1:7" x14ac:dyDescent="0.35">
      <c r="A95" s="40"/>
      <c r="C95" s="42"/>
      <c r="D95" s="42"/>
      <c r="E95" s="42"/>
      <c r="F95" s="42"/>
      <c r="G95" s="42"/>
    </row>
    <row r="96" spans="1:7" x14ac:dyDescent="0.35">
      <c r="A96" s="40"/>
      <c r="C96" s="42"/>
      <c r="D96" s="42"/>
      <c r="E96" s="42"/>
      <c r="F96" s="42"/>
      <c r="G96" s="42"/>
    </row>
    <row r="97" spans="1:7" x14ac:dyDescent="0.35">
      <c r="A97" s="40"/>
      <c r="C97" s="42"/>
      <c r="D97" s="42"/>
      <c r="E97" s="42"/>
      <c r="F97" s="42"/>
      <c r="G97" s="42"/>
    </row>
    <row r="98" spans="1:7" x14ac:dyDescent="0.35">
      <c r="A98" s="40"/>
      <c r="C98" s="42"/>
      <c r="D98" s="42"/>
      <c r="E98" s="42"/>
      <c r="F98" s="42"/>
      <c r="G98" s="42"/>
    </row>
    <row r="99" spans="1:7" x14ac:dyDescent="0.35">
      <c r="A99" s="40"/>
      <c r="C99" s="42"/>
      <c r="D99" s="42"/>
      <c r="E99" s="42"/>
      <c r="F99" s="42"/>
      <c r="G99" s="42"/>
    </row>
    <row r="100" spans="1:7" x14ac:dyDescent="0.35">
      <c r="A100" s="40"/>
      <c r="C100" s="42"/>
      <c r="D100" s="42"/>
      <c r="E100" s="42"/>
      <c r="F100" s="42"/>
      <c r="G100" s="42"/>
    </row>
    <row r="101" spans="1:7" x14ac:dyDescent="0.35">
      <c r="A101" s="40"/>
      <c r="C101" s="42"/>
      <c r="D101" s="42"/>
      <c r="E101" s="42"/>
      <c r="F101" s="42"/>
      <c r="G101" s="42"/>
    </row>
    <row r="102" spans="1:7" x14ac:dyDescent="0.35">
      <c r="A102" s="40"/>
      <c r="C102" s="42"/>
      <c r="D102" s="42"/>
      <c r="E102" s="42"/>
      <c r="F102" s="42"/>
      <c r="G102" s="42"/>
    </row>
    <row r="103" spans="1:7" x14ac:dyDescent="0.35">
      <c r="A103" s="40"/>
      <c r="C103" s="42"/>
      <c r="D103" s="42"/>
      <c r="E103" s="42"/>
      <c r="F103" s="42"/>
      <c r="G103" s="42"/>
    </row>
    <row r="104" spans="1:7" x14ac:dyDescent="0.35">
      <c r="A104" s="40"/>
      <c r="C104" s="42"/>
      <c r="D104" s="42"/>
      <c r="E104" s="42"/>
      <c r="F104" s="42"/>
      <c r="G104" s="42"/>
    </row>
    <row r="105" spans="1:7" x14ac:dyDescent="0.35">
      <c r="A105" s="40"/>
      <c r="C105" s="42"/>
      <c r="D105" s="42"/>
      <c r="E105" s="42"/>
      <c r="F105" s="42"/>
      <c r="G105" s="42"/>
    </row>
    <row r="106" spans="1:7" x14ac:dyDescent="0.35">
      <c r="A106" s="40"/>
      <c r="C106" s="42"/>
      <c r="D106" s="42"/>
      <c r="E106" s="42"/>
      <c r="F106" s="42"/>
      <c r="G106" s="42"/>
    </row>
    <row r="107" spans="1:7" x14ac:dyDescent="0.35">
      <c r="A107" s="40"/>
      <c r="C107" s="42"/>
      <c r="D107" s="42"/>
      <c r="E107" s="42"/>
      <c r="F107" s="42"/>
      <c r="G107" s="42"/>
    </row>
    <row r="108" spans="1:7" x14ac:dyDescent="0.35">
      <c r="A108" s="40"/>
      <c r="C108" s="42"/>
      <c r="D108" s="42"/>
      <c r="E108" s="42"/>
      <c r="F108" s="42"/>
      <c r="G108" s="42"/>
    </row>
    <row r="109" spans="1:7" x14ac:dyDescent="0.35">
      <c r="A109" s="40"/>
      <c r="C109" s="42"/>
      <c r="D109" s="42"/>
      <c r="E109" s="42"/>
      <c r="F109" s="42"/>
      <c r="G109" s="42"/>
    </row>
    <row r="110" spans="1:7" x14ac:dyDescent="0.35">
      <c r="A110" s="40"/>
      <c r="C110" s="42"/>
      <c r="D110" s="42"/>
      <c r="E110" s="42"/>
      <c r="F110" s="42"/>
      <c r="G110" s="42"/>
    </row>
    <row r="111" spans="1:7" x14ac:dyDescent="0.35">
      <c r="A111" s="40"/>
      <c r="C111" s="42"/>
      <c r="D111" s="42"/>
      <c r="E111" s="42"/>
      <c r="F111" s="42"/>
      <c r="G111" s="42"/>
    </row>
    <row r="112" spans="1:7" x14ac:dyDescent="0.35">
      <c r="A112" s="40"/>
      <c r="C112" s="42"/>
      <c r="D112" s="42"/>
      <c r="E112" s="42"/>
      <c r="F112" s="42"/>
      <c r="G112" s="42"/>
    </row>
    <row r="113" spans="1:7" x14ac:dyDescent="0.35">
      <c r="A113" s="40"/>
      <c r="C113" s="42"/>
      <c r="D113" s="42"/>
      <c r="E113" s="42"/>
      <c r="F113" s="42"/>
      <c r="G113" s="42"/>
    </row>
    <row r="114" spans="1:7" x14ac:dyDescent="0.35">
      <c r="A114" s="40"/>
      <c r="C114" s="42"/>
      <c r="D114" s="42"/>
      <c r="E114" s="42"/>
      <c r="F114" s="42"/>
      <c r="G114" s="42"/>
    </row>
    <row r="115" spans="1:7" x14ac:dyDescent="0.35">
      <c r="A115" s="40"/>
      <c r="C115" s="42"/>
      <c r="D115" s="42"/>
      <c r="E115" s="42"/>
      <c r="F115" s="42"/>
      <c r="G115" s="42"/>
    </row>
    <row r="116" spans="1:7" x14ac:dyDescent="0.35">
      <c r="A116" s="40"/>
      <c r="C116" s="42"/>
      <c r="D116" s="42"/>
      <c r="E116" s="42"/>
      <c r="F116" s="42"/>
      <c r="G116" s="42"/>
    </row>
    <row r="117" spans="1:7" x14ac:dyDescent="0.35">
      <c r="A117" s="40"/>
      <c r="C117" s="42"/>
      <c r="D117" s="42"/>
      <c r="E117" s="42"/>
      <c r="F117" s="42"/>
      <c r="G117" s="42"/>
    </row>
    <row r="118" spans="1:7" x14ac:dyDescent="0.35">
      <c r="A118" s="40"/>
      <c r="C118" s="42"/>
      <c r="D118" s="42"/>
      <c r="E118" s="42"/>
      <c r="F118" s="42"/>
      <c r="G118" s="42"/>
    </row>
    <row r="119" spans="1:7" x14ac:dyDescent="0.35">
      <c r="A119" s="40"/>
      <c r="C119" s="42"/>
      <c r="D119" s="42"/>
      <c r="E119" s="42"/>
      <c r="F119" s="42"/>
      <c r="G119" s="42"/>
    </row>
    <row r="120" spans="1:7" x14ac:dyDescent="0.35">
      <c r="A120" s="40"/>
      <c r="C120" s="42"/>
      <c r="D120" s="42"/>
      <c r="E120" s="42"/>
      <c r="F120" s="42"/>
      <c r="G120" s="42"/>
    </row>
    <row r="121" spans="1:7" x14ac:dyDescent="0.35">
      <c r="A121" s="40"/>
      <c r="C121" s="42"/>
      <c r="D121" s="42"/>
      <c r="E121" s="42"/>
      <c r="F121" s="42"/>
      <c r="G121" s="42"/>
    </row>
    <row r="122" spans="1:7" x14ac:dyDescent="0.35">
      <c r="A122" s="40"/>
      <c r="C122" s="42"/>
      <c r="D122" s="42"/>
      <c r="E122" s="42"/>
      <c r="F122" s="42"/>
      <c r="G122" s="42"/>
    </row>
    <row r="123" spans="1:7" x14ac:dyDescent="0.35">
      <c r="A123" s="40"/>
      <c r="C123" s="42"/>
      <c r="D123" s="42"/>
      <c r="E123" s="42"/>
      <c r="F123" s="42"/>
      <c r="G123" s="42"/>
    </row>
    <row r="124" spans="1:7" x14ac:dyDescent="0.35">
      <c r="A124" s="40"/>
      <c r="C124" s="42"/>
      <c r="D124" s="42"/>
      <c r="E124" s="42"/>
      <c r="F124" s="42"/>
      <c r="G124" s="42"/>
    </row>
    <row r="125" spans="1:7" x14ac:dyDescent="0.35">
      <c r="A125" s="40"/>
      <c r="C125" s="42"/>
      <c r="D125" s="42"/>
      <c r="E125" s="42"/>
      <c r="F125" s="42"/>
      <c r="G125" s="42"/>
    </row>
    <row r="126" spans="1:7" x14ac:dyDescent="0.35">
      <c r="A126" s="40"/>
      <c r="C126" s="42"/>
      <c r="D126" s="42"/>
      <c r="E126" s="42"/>
      <c r="F126" s="42"/>
      <c r="G126" s="42"/>
    </row>
    <row r="127" spans="1:7" x14ac:dyDescent="0.35">
      <c r="A127" s="40"/>
      <c r="C127" s="42"/>
      <c r="D127" s="42"/>
      <c r="E127" s="42"/>
      <c r="F127" s="42"/>
      <c r="G127" s="42"/>
    </row>
    <row r="128" spans="1:7" x14ac:dyDescent="0.35">
      <c r="A128" s="40"/>
      <c r="C128" s="42"/>
      <c r="D128" s="42"/>
      <c r="E128" s="42"/>
      <c r="F128" s="42"/>
      <c r="G128" s="42"/>
    </row>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sheetData>
  <sheetProtection formatCells="0" formatColumns="0" formatRows="0" insertHyperlinks="0" sort="0" autoFilter="0" pivotTables="0"/>
  <mergeCells count="14">
    <mergeCell ref="C22:H22"/>
    <mergeCell ref="C24:H24"/>
    <mergeCell ref="C12:D12"/>
    <mergeCell ref="C15:D15"/>
    <mergeCell ref="C16:D16"/>
    <mergeCell ref="C17:D17"/>
    <mergeCell ref="C18:H18"/>
    <mergeCell ref="C20:H20"/>
    <mergeCell ref="C11:D11"/>
    <mergeCell ref="C3:H4"/>
    <mergeCell ref="C7:D7"/>
    <mergeCell ref="C8:D8"/>
    <mergeCell ref="C9:D9"/>
    <mergeCell ref="C10:D10"/>
  </mergeCells>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0116-A79C-4EAF-8031-8339C6957831}">
  <dimension ref="A1:AO223"/>
  <sheetViews>
    <sheetView topLeftCell="A31" workbookViewId="0">
      <selection activeCell="A41" sqref="A41"/>
    </sheetView>
  </sheetViews>
  <sheetFormatPr defaultColWidth="0" defaultRowHeight="14.5" zeroHeight="1" x14ac:dyDescent="0.35"/>
  <cols>
    <col min="1" max="1" width="15.81640625" style="7" customWidth="1"/>
    <col min="2" max="2" width="6.81640625" style="7" customWidth="1"/>
    <col min="3" max="3" width="13.453125" style="41" customWidth="1"/>
    <col min="4" max="5" width="12.7265625" style="7" customWidth="1"/>
    <col min="6" max="6" width="16" style="7" customWidth="1"/>
    <col min="7" max="7" width="19.54296875" style="7" customWidth="1"/>
    <col min="8" max="8" width="14.453125" style="7" customWidth="1"/>
    <col min="9" max="9" width="28.7265625" style="7" customWidth="1"/>
    <col min="10" max="41" width="10.54296875" style="7" customWidth="1"/>
    <col min="42" max="16384" width="10.54296875" style="7" hidden="1"/>
  </cols>
  <sheetData>
    <row r="1" spans="1:9" customFormat="1" x14ac:dyDescent="0.35">
      <c r="A1" s="2" t="s">
        <v>0</v>
      </c>
      <c r="B1" s="250">
        <v>3</v>
      </c>
    </row>
    <row r="2" spans="1:9" customFormat="1" x14ac:dyDescent="0.35">
      <c r="A2" s="2" t="s">
        <v>1</v>
      </c>
      <c r="B2" t="s">
        <v>333</v>
      </c>
    </row>
    <row r="3" spans="1:9" customFormat="1" x14ac:dyDescent="0.35">
      <c r="A3" s="2" t="s">
        <v>2</v>
      </c>
      <c r="B3" t="s">
        <v>268</v>
      </c>
    </row>
    <row r="4" spans="1:9" customFormat="1" x14ac:dyDescent="0.35">
      <c r="A4" s="2" t="s">
        <v>3</v>
      </c>
      <c r="B4" t="s">
        <v>334</v>
      </c>
    </row>
    <row r="5" spans="1:9" customFormat="1" x14ac:dyDescent="0.35">
      <c r="A5" s="2" t="s">
        <v>4</v>
      </c>
      <c r="B5" t="s">
        <v>335</v>
      </c>
    </row>
    <row r="6" spans="1:9" customFormat="1" x14ac:dyDescent="0.35">
      <c r="A6" s="2" t="s">
        <v>5</v>
      </c>
      <c r="B6" t="s">
        <v>32</v>
      </c>
    </row>
    <row r="7" spans="1:9" customFormat="1" x14ac:dyDescent="0.35">
      <c r="A7" s="2" t="s">
        <v>6</v>
      </c>
      <c r="B7" t="s">
        <v>33</v>
      </c>
    </row>
    <row r="8" spans="1:9" customFormat="1" x14ac:dyDescent="0.35">
      <c r="A8" s="2" t="s">
        <v>7</v>
      </c>
      <c r="B8" t="s">
        <v>336</v>
      </c>
    </row>
    <row r="9" spans="1:9" customFormat="1" x14ac:dyDescent="0.35"/>
    <row r="10" spans="1:9" x14ac:dyDescent="0.35">
      <c r="B10" s="73" t="s">
        <v>61</v>
      </c>
      <c r="C10" s="380">
        <v>3</v>
      </c>
      <c r="D10" s="75"/>
      <c r="E10" s="75"/>
      <c r="F10" s="75"/>
      <c r="G10" s="75"/>
      <c r="H10" s="75"/>
      <c r="I10" s="381"/>
    </row>
    <row r="11" spans="1:9" x14ac:dyDescent="0.35">
      <c r="B11" s="76"/>
      <c r="C11" s="9"/>
      <c r="D11" s="5"/>
      <c r="E11" s="5"/>
      <c r="F11" s="5"/>
      <c r="G11" s="5"/>
      <c r="H11" s="5"/>
      <c r="I11" s="77"/>
    </row>
    <row r="12" spans="1:9" ht="42.65" customHeight="1" x14ac:dyDescent="0.35">
      <c r="B12" s="78"/>
      <c r="C12" s="11"/>
      <c r="D12" s="399" t="s">
        <v>312</v>
      </c>
      <c r="E12" s="399"/>
      <c r="F12" s="399"/>
      <c r="G12" s="399"/>
      <c r="H12" s="399"/>
      <c r="I12" s="401"/>
    </row>
    <row r="13" spans="1:9" x14ac:dyDescent="0.35">
      <c r="B13" s="78"/>
      <c r="C13" s="11"/>
      <c r="D13" s="399"/>
      <c r="E13" s="399"/>
      <c r="F13" s="399"/>
      <c r="G13" s="399"/>
      <c r="H13" s="399"/>
      <c r="I13" s="401"/>
    </row>
    <row r="14" spans="1:9" x14ac:dyDescent="0.35">
      <c r="B14" s="78"/>
      <c r="C14" s="11"/>
      <c r="D14" s="12"/>
      <c r="E14" s="12"/>
      <c r="F14" s="12"/>
      <c r="G14" s="12"/>
      <c r="H14" s="12"/>
      <c r="I14" s="79"/>
    </row>
    <row r="15" spans="1:9" x14ac:dyDescent="0.35">
      <c r="B15" s="78"/>
      <c r="C15" s="11"/>
      <c r="D15" s="262" t="s">
        <v>313</v>
      </c>
      <c r="E15" s="12"/>
      <c r="F15" s="12"/>
      <c r="G15" s="12"/>
      <c r="H15" s="12"/>
      <c r="I15" s="79"/>
    </row>
    <row r="16" spans="1:9" x14ac:dyDescent="0.35">
      <c r="B16" s="78"/>
      <c r="C16" s="11"/>
      <c r="D16" s="403"/>
      <c r="E16" s="403"/>
      <c r="F16" s="264" t="s">
        <v>314</v>
      </c>
      <c r="G16" s="263" t="s">
        <v>315</v>
      </c>
      <c r="H16" s="11"/>
      <c r="I16" s="79"/>
    </row>
    <row r="17" spans="2:9" x14ac:dyDescent="0.35">
      <c r="B17" s="78"/>
      <c r="C17" s="11"/>
      <c r="D17" s="403" t="s">
        <v>316</v>
      </c>
      <c r="E17" s="403"/>
      <c r="F17" s="265">
        <v>14.5</v>
      </c>
      <c r="G17" s="265">
        <v>0.35</v>
      </c>
      <c r="H17" s="11"/>
      <c r="I17" s="77"/>
    </row>
    <row r="18" spans="2:9" x14ac:dyDescent="0.35">
      <c r="B18" s="78"/>
      <c r="C18" s="11"/>
      <c r="D18" s="403" t="s">
        <v>317</v>
      </c>
      <c r="E18" s="403"/>
      <c r="F18" s="265">
        <v>14.2</v>
      </c>
      <c r="G18" s="265">
        <v>0.2</v>
      </c>
      <c r="H18" s="11"/>
      <c r="I18" s="77"/>
    </row>
    <row r="19" spans="2:9" x14ac:dyDescent="0.35">
      <c r="B19" s="78"/>
      <c r="C19" s="11"/>
      <c r="D19" s="402"/>
      <c r="E19" s="402"/>
      <c r="F19" s="18"/>
      <c r="G19" s="11"/>
      <c r="H19" s="11"/>
      <c r="I19" s="77"/>
    </row>
    <row r="20" spans="2:9" x14ac:dyDescent="0.35">
      <c r="B20" s="78"/>
      <c r="C20" s="11"/>
      <c r="D20" s="402" t="s">
        <v>318</v>
      </c>
      <c r="E20" s="402"/>
      <c r="F20" s="18"/>
      <c r="G20" s="11"/>
      <c r="H20" s="11"/>
      <c r="I20" s="77"/>
    </row>
    <row r="21" spans="2:9" x14ac:dyDescent="0.35">
      <c r="B21" s="78"/>
      <c r="C21" s="11"/>
      <c r="D21" s="402" t="s">
        <v>319</v>
      </c>
      <c r="E21" s="402"/>
      <c r="F21" s="266" t="s">
        <v>320</v>
      </c>
      <c r="G21" s="11"/>
      <c r="H21" s="11"/>
      <c r="I21" s="77"/>
    </row>
    <row r="22" spans="2:9" x14ac:dyDescent="0.35">
      <c r="B22" s="78"/>
      <c r="C22" s="11"/>
      <c r="D22" s="17" t="s">
        <v>321</v>
      </c>
      <c r="E22" s="17"/>
      <c r="F22" s="266" t="s">
        <v>322</v>
      </c>
      <c r="G22" s="11"/>
      <c r="H22" s="11"/>
      <c r="I22" s="77"/>
    </row>
    <row r="23" spans="2:9" x14ac:dyDescent="0.35">
      <c r="B23" s="78"/>
      <c r="C23" s="11"/>
      <c r="D23" s="267" t="s">
        <v>323</v>
      </c>
      <c r="E23" s="17"/>
      <c r="F23" s="266" t="s">
        <v>324</v>
      </c>
      <c r="G23" s="11"/>
      <c r="H23" s="11"/>
      <c r="I23" s="77"/>
    </row>
    <row r="24" spans="2:9" x14ac:dyDescent="0.35">
      <c r="B24" s="78"/>
      <c r="C24" s="11"/>
      <c r="D24" s="402" t="s">
        <v>325</v>
      </c>
      <c r="E24" s="402"/>
      <c r="F24" s="268">
        <v>0.84160000000000001</v>
      </c>
      <c r="G24" s="11"/>
      <c r="H24" s="11"/>
      <c r="I24" s="77"/>
    </row>
    <row r="25" spans="2:9" x14ac:dyDescent="0.35">
      <c r="B25" s="78"/>
      <c r="C25" s="11"/>
      <c r="D25" s="402" t="s">
        <v>326</v>
      </c>
      <c r="E25" s="402"/>
      <c r="F25" s="268">
        <v>0.52439999999999998</v>
      </c>
      <c r="G25" s="11"/>
      <c r="H25" s="11"/>
      <c r="I25" s="77"/>
    </row>
    <row r="26" spans="2:9" x14ac:dyDescent="0.35">
      <c r="B26" s="78"/>
      <c r="C26" s="11"/>
      <c r="D26" s="402"/>
      <c r="E26" s="402"/>
      <c r="F26" s="18"/>
      <c r="G26" s="11"/>
      <c r="H26" s="11"/>
      <c r="I26" s="77"/>
    </row>
    <row r="27" spans="2:9" x14ac:dyDescent="0.35">
      <c r="B27" s="80" t="s">
        <v>12</v>
      </c>
      <c r="C27" s="28" t="s">
        <v>260</v>
      </c>
      <c r="D27" s="404" t="s">
        <v>327</v>
      </c>
      <c r="E27" s="404"/>
      <c r="F27" s="404"/>
      <c r="G27" s="404"/>
      <c r="H27" s="404"/>
      <c r="I27" s="406"/>
    </row>
    <row r="28" spans="2:9" x14ac:dyDescent="0.35">
      <c r="B28" s="383"/>
      <c r="C28" s="29"/>
      <c r="D28" s="30"/>
      <c r="E28" s="28"/>
      <c r="F28" s="28"/>
      <c r="G28" s="28"/>
      <c r="H28" s="272"/>
      <c r="I28" s="384"/>
    </row>
    <row r="29" spans="2:9" ht="35.15" customHeight="1" x14ac:dyDescent="0.35">
      <c r="B29" s="385" t="s">
        <v>16</v>
      </c>
      <c r="C29" s="28" t="s">
        <v>17</v>
      </c>
      <c r="D29" s="404" t="s">
        <v>328</v>
      </c>
      <c r="E29" s="404"/>
      <c r="F29" s="404"/>
      <c r="G29" s="404"/>
      <c r="H29" s="404"/>
      <c r="I29" s="406"/>
    </row>
    <row r="30" spans="2:9" x14ac:dyDescent="0.35">
      <c r="B30" s="385"/>
      <c r="C30" s="28"/>
      <c r="D30" s="269"/>
      <c r="E30" s="269"/>
      <c r="F30" s="269"/>
      <c r="G30" s="269"/>
      <c r="H30" s="269"/>
      <c r="I30" s="382"/>
    </row>
    <row r="31" spans="2:9" ht="31.4" customHeight="1" x14ac:dyDescent="0.35">
      <c r="B31" s="385" t="s">
        <v>19</v>
      </c>
      <c r="C31" s="28" t="s">
        <v>95</v>
      </c>
      <c r="D31" s="404" t="s">
        <v>329</v>
      </c>
      <c r="E31" s="404"/>
      <c r="F31" s="404"/>
      <c r="G31" s="404"/>
      <c r="H31" s="404"/>
      <c r="I31" s="406"/>
    </row>
    <row r="32" spans="2:9" x14ac:dyDescent="0.35">
      <c r="B32" s="383"/>
      <c r="C32" s="31"/>
      <c r="D32" s="28"/>
      <c r="E32" s="22"/>
      <c r="F32" s="22"/>
      <c r="G32" s="22"/>
      <c r="H32" s="25"/>
      <c r="I32" s="77"/>
    </row>
    <row r="33" spans="1:15" ht="30" customHeight="1" x14ac:dyDescent="0.35">
      <c r="B33" s="385" t="s">
        <v>24</v>
      </c>
      <c r="C33" s="28" t="s">
        <v>265</v>
      </c>
      <c r="D33" s="404" t="s">
        <v>330</v>
      </c>
      <c r="E33" s="404"/>
      <c r="F33" s="404"/>
      <c r="G33" s="404"/>
      <c r="H33" s="404"/>
      <c r="I33" s="406"/>
    </row>
    <row r="34" spans="1:15" hidden="1" x14ac:dyDescent="0.35">
      <c r="B34" s="385"/>
      <c r="C34" s="28"/>
      <c r="D34" s="32"/>
      <c r="E34" s="22"/>
      <c r="F34" s="22"/>
      <c r="G34" s="22"/>
      <c r="H34" s="25"/>
      <c r="I34" s="77"/>
    </row>
    <row r="35" spans="1:15" x14ac:dyDescent="0.35">
      <c r="B35" s="385"/>
      <c r="C35" s="28"/>
      <c r="D35" s="32" t="s">
        <v>331</v>
      </c>
      <c r="E35" s="22"/>
      <c r="F35" s="22"/>
      <c r="G35" s="22"/>
      <c r="H35" s="25"/>
      <c r="I35" s="77"/>
    </row>
    <row r="36" spans="1:15" x14ac:dyDescent="0.35">
      <c r="B36" s="385"/>
      <c r="C36" s="28"/>
      <c r="D36" s="32" t="s">
        <v>332</v>
      </c>
      <c r="E36" s="22"/>
      <c r="F36" s="22"/>
      <c r="G36" s="22"/>
      <c r="H36" s="25"/>
      <c r="I36" s="77"/>
    </row>
    <row r="37" spans="1:15" x14ac:dyDescent="0.35">
      <c r="B37" s="84"/>
      <c r="C37" s="85"/>
      <c r="D37" s="81"/>
      <c r="E37" s="81"/>
      <c r="F37" s="81"/>
      <c r="G37" s="81"/>
      <c r="H37" s="82"/>
      <c r="I37" s="83"/>
      <c r="O37" s="34"/>
    </row>
    <row r="38" spans="1:15" x14ac:dyDescent="0.35">
      <c r="B38" s="386" t="s">
        <v>27</v>
      </c>
      <c r="C38" s="387"/>
      <c r="D38" s="81"/>
      <c r="E38" s="81"/>
      <c r="F38" s="81"/>
      <c r="G38" s="81"/>
      <c r="H38" s="82"/>
      <c r="I38" s="83"/>
    </row>
    <row r="39" spans="1:15" x14ac:dyDescent="0.35">
      <c r="B39" s="40"/>
      <c r="D39" s="42"/>
      <c r="E39" s="42"/>
      <c r="F39" s="42"/>
      <c r="G39" s="42"/>
      <c r="H39" s="42"/>
    </row>
    <row r="40" spans="1:15" customFormat="1" x14ac:dyDescent="0.35">
      <c r="A40" s="1" t="s">
        <v>35</v>
      </c>
    </row>
    <row r="41" spans="1:15" customFormat="1" x14ac:dyDescent="0.35">
      <c r="A41" s="1"/>
    </row>
    <row r="42" spans="1:15" x14ac:dyDescent="0.35">
      <c r="B42" s="70" t="s">
        <v>80</v>
      </c>
      <c r="C42" s="276" t="s">
        <v>337</v>
      </c>
      <c r="D42" s="276">
        <f>EXP(F17+G17^2/2)</f>
        <v>2107999.6023397702</v>
      </c>
      <c r="E42" s="276"/>
      <c r="F42" s="276"/>
    </row>
    <row r="43" spans="1:15" x14ac:dyDescent="0.35">
      <c r="B43" s="70"/>
      <c r="C43" s="276" t="s">
        <v>338</v>
      </c>
      <c r="D43" s="276">
        <f>EXP(F18+G18^2/2)</f>
        <v>1498537.2146024208</v>
      </c>
      <c r="E43" s="276"/>
      <c r="F43" s="276"/>
    </row>
    <row r="44" spans="1:15" ht="58" x14ac:dyDescent="0.35">
      <c r="B44" s="70"/>
      <c r="C44" s="276"/>
      <c r="D44" s="276"/>
      <c r="E44" s="276"/>
      <c r="F44" s="276" t="s">
        <v>339</v>
      </c>
    </row>
    <row r="45" spans="1:15" x14ac:dyDescent="0.35">
      <c r="B45" s="70"/>
      <c r="C45" s="277" t="s">
        <v>340</v>
      </c>
      <c r="D45" s="277">
        <f>EXP(F17+F24*G17)</f>
        <v>2661924.7251955043</v>
      </c>
      <c r="E45" s="277"/>
      <c r="F45" s="277">
        <f>D48-D49</f>
        <v>421175.0630564848</v>
      </c>
    </row>
    <row r="46" spans="1:15" x14ac:dyDescent="0.35">
      <c r="B46" s="70"/>
      <c r="C46" s="277" t="s">
        <v>341</v>
      </c>
      <c r="D46" s="277">
        <f>EXP(F18+F25*G18)</f>
        <v>1631287.2744016701</v>
      </c>
      <c r="E46" s="277"/>
      <c r="F46" s="277"/>
    </row>
    <row r="47" spans="1:15" x14ac:dyDescent="0.35">
      <c r="B47" s="70"/>
      <c r="C47" s="277"/>
      <c r="D47" s="277"/>
      <c r="E47" s="277"/>
      <c r="F47" s="277"/>
    </row>
    <row r="48" spans="1:15" x14ac:dyDescent="0.35">
      <c r="B48" s="70"/>
      <c r="C48" s="277" t="s">
        <v>342</v>
      </c>
      <c r="D48" s="277">
        <f>D45-D42</f>
        <v>553925.12285573408</v>
      </c>
      <c r="E48" s="277"/>
      <c r="F48" s="277"/>
    </row>
    <row r="49" spans="1:6" x14ac:dyDescent="0.35">
      <c r="B49" s="70"/>
      <c r="C49" s="277" t="s">
        <v>343</v>
      </c>
      <c r="D49" s="277">
        <f>D46-D43</f>
        <v>132750.05979924928</v>
      </c>
      <c r="E49" s="277"/>
      <c r="F49" s="277"/>
    </row>
    <row r="50" spans="1:6" x14ac:dyDescent="0.35">
      <c r="B50" s="70"/>
    </row>
    <row r="51" spans="1:6" x14ac:dyDescent="0.35">
      <c r="B51" s="70" t="s">
        <v>16</v>
      </c>
      <c r="C51" s="7" t="s">
        <v>344</v>
      </c>
    </row>
    <row r="52" spans="1:6" x14ac:dyDescent="0.35">
      <c r="B52" s="70"/>
    </row>
    <row r="53" spans="1:6" x14ac:dyDescent="0.35">
      <c r="B53" s="70" t="s">
        <v>19</v>
      </c>
      <c r="C53" s="7" t="s">
        <v>345</v>
      </c>
    </row>
    <row r="54" spans="1:6" x14ac:dyDescent="0.35">
      <c r="B54" s="70"/>
    </row>
    <row r="55" spans="1:6" x14ac:dyDescent="0.35">
      <c r="B55" s="70" t="s">
        <v>24</v>
      </c>
      <c r="C55" s="7" t="s">
        <v>346</v>
      </c>
    </row>
    <row r="56" spans="1:6" x14ac:dyDescent="0.35">
      <c r="B56" s="70"/>
      <c r="C56" s="7" t="s">
        <v>347</v>
      </c>
    </row>
    <row r="57" spans="1:6" x14ac:dyDescent="0.35">
      <c r="B57" s="70"/>
    </row>
    <row r="58" spans="1:6" customFormat="1" x14ac:dyDescent="0.35">
      <c r="A58" s="1" t="s">
        <v>8</v>
      </c>
    </row>
    <row r="59" spans="1:6" customFormat="1" x14ac:dyDescent="0.35">
      <c r="A59" t="s">
        <v>56</v>
      </c>
    </row>
    <row r="60" spans="1:6" customFormat="1" x14ac:dyDescent="0.35"/>
    <row r="61" spans="1:6" customFormat="1" x14ac:dyDescent="0.35"/>
    <row r="62" spans="1:6" customFormat="1" x14ac:dyDescent="0.35"/>
    <row r="63" spans="1:6" customFormat="1" x14ac:dyDescent="0.35">
      <c r="A63" s="1" t="s">
        <v>9</v>
      </c>
    </row>
    <row r="64" spans="1:6" customFormat="1" x14ac:dyDescent="0.35">
      <c r="A64" t="s">
        <v>348</v>
      </c>
    </row>
    <row r="65" spans="1:8" customFormat="1" x14ac:dyDescent="0.35">
      <c r="A65" t="s">
        <v>349</v>
      </c>
    </row>
    <row r="66" spans="1:8" customFormat="1" x14ac:dyDescent="0.35"/>
    <row r="67" spans="1:8" customFormat="1" x14ac:dyDescent="0.35"/>
    <row r="68" spans="1:8" customFormat="1" x14ac:dyDescent="0.35">
      <c r="A68" s="1" t="s">
        <v>10</v>
      </c>
    </row>
    <row r="69" spans="1:8" customFormat="1" x14ac:dyDescent="0.35">
      <c r="A69" t="s">
        <v>350</v>
      </c>
    </row>
    <row r="70" spans="1:8" customFormat="1" x14ac:dyDescent="0.35">
      <c r="A70" t="s">
        <v>351</v>
      </c>
    </row>
    <row r="71" spans="1:8" customFormat="1" x14ac:dyDescent="0.35"/>
    <row r="72" spans="1:8" x14ac:dyDescent="0.35"/>
    <row r="73" spans="1:8" x14ac:dyDescent="0.35">
      <c r="B73" s="71"/>
      <c r="C73" s="72"/>
      <c r="D73" s="71"/>
      <c r="E73" s="71"/>
      <c r="F73" s="71"/>
      <c r="G73" s="71"/>
      <c r="H73" s="71"/>
    </row>
    <row r="74" spans="1:8" x14ac:dyDescent="0.35">
      <c r="B74" s="71"/>
      <c r="C74" s="72"/>
      <c r="D74" s="71"/>
      <c r="E74" s="71"/>
      <c r="F74" s="71"/>
      <c r="G74" s="71"/>
      <c r="H74" s="71"/>
    </row>
    <row r="75" spans="1:8" x14ac:dyDescent="0.35">
      <c r="B75" s="71"/>
      <c r="C75" s="72"/>
      <c r="D75" s="71"/>
      <c r="E75" s="71"/>
      <c r="F75" s="71"/>
      <c r="G75" s="71"/>
      <c r="H75" s="71"/>
    </row>
    <row r="76" spans="1:8" x14ac:dyDescent="0.35">
      <c r="B76" s="71"/>
      <c r="C76" s="72"/>
      <c r="D76" s="71"/>
      <c r="E76" s="71"/>
      <c r="F76" s="71"/>
      <c r="G76" s="71"/>
      <c r="H76" s="71"/>
    </row>
    <row r="77" spans="1:8" x14ac:dyDescent="0.35">
      <c r="B77" s="71"/>
      <c r="C77" s="72"/>
      <c r="D77" s="71"/>
      <c r="E77" s="71"/>
      <c r="F77" s="71"/>
      <c r="G77" s="71"/>
      <c r="H77" s="71"/>
    </row>
    <row r="78" spans="1:8" x14ac:dyDescent="0.35">
      <c r="B78" s="71"/>
      <c r="C78" s="72"/>
      <c r="D78" s="71"/>
      <c r="E78" s="71"/>
      <c r="F78" s="71"/>
      <c r="G78" s="71"/>
      <c r="H78" s="71"/>
    </row>
    <row r="79" spans="1:8" x14ac:dyDescent="0.35"/>
    <row r="80" spans="1:8"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sheetData>
  <sheetProtection formatCells="0" formatColumns="0" formatRows="0" insertHyperlinks="0" sort="0" autoFilter="0" pivotTables="0"/>
  <mergeCells count="14">
    <mergeCell ref="D31:I31"/>
    <mergeCell ref="D33:I33"/>
    <mergeCell ref="D21:E21"/>
    <mergeCell ref="D24:E24"/>
    <mergeCell ref="D25:E25"/>
    <mergeCell ref="D26:E26"/>
    <mergeCell ref="D27:I27"/>
    <mergeCell ref="D29:I29"/>
    <mergeCell ref="D20:E20"/>
    <mergeCell ref="D12:I13"/>
    <mergeCell ref="D16:E16"/>
    <mergeCell ref="D17:E17"/>
    <mergeCell ref="D18:E18"/>
    <mergeCell ref="D19:E19"/>
  </mergeCells>
  <conditionalFormatting sqref="B73:H78">
    <cfRule type="expression" dxfId="11" priority="17">
      <formula>CELL("protect",B73)=1</formula>
    </cfRule>
  </conditionalFormatting>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8704-27DD-4395-BB4E-B937F66638A3}">
  <dimension ref="A1:K72"/>
  <sheetViews>
    <sheetView topLeftCell="A27" workbookViewId="0">
      <selection activeCell="B75" sqref="B75"/>
    </sheetView>
  </sheetViews>
  <sheetFormatPr defaultColWidth="8.7265625" defaultRowHeight="14.5" x14ac:dyDescent="0.35"/>
  <cols>
    <col min="2" max="2" width="20.26953125" customWidth="1"/>
    <col min="3" max="3" width="15.54296875" customWidth="1"/>
    <col min="4" max="4" width="13.453125" customWidth="1"/>
    <col min="5" max="5" width="18" customWidth="1"/>
    <col min="6" max="6" width="17" customWidth="1"/>
    <col min="7" max="7" width="17.453125" customWidth="1"/>
    <col min="8" max="8" width="14.7265625" customWidth="1"/>
    <col min="9" max="9" width="15.453125" customWidth="1"/>
    <col min="13" max="13" width="14" customWidth="1"/>
    <col min="14" max="14" width="15" customWidth="1"/>
    <col min="15" max="15" width="10.1796875" bestFit="1" customWidth="1"/>
  </cols>
  <sheetData>
    <row r="1" spans="1:11" x14ac:dyDescent="0.35">
      <c r="A1" s="278" t="s">
        <v>61</v>
      </c>
      <c r="B1" s="279">
        <v>5.25</v>
      </c>
      <c r="C1" s="279"/>
      <c r="D1" s="279"/>
      <c r="E1" s="279"/>
      <c r="F1" s="279"/>
      <c r="G1" s="279"/>
      <c r="H1" s="279"/>
      <c r="I1" s="279"/>
      <c r="J1" s="279"/>
      <c r="K1" s="280"/>
    </row>
    <row r="2" spans="1:11" x14ac:dyDescent="0.35">
      <c r="A2" s="281"/>
      <c r="B2" s="282"/>
      <c r="C2" s="282" t="s">
        <v>352</v>
      </c>
      <c r="D2" s="282"/>
      <c r="E2" s="282"/>
      <c r="F2" s="282"/>
      <c r="G2" s="282"/>
      <c r="H2" s="282"/>
      <c r="I2" s="282"/>
      <c r="J2" s="282"/>
      <c r="K2" s="283"/>
    </row>
    <row r="3" spans="1:11" x14ac:dyDescent="0.35">
      <c r="A3" s="281"/>
      <c r="B3" s="282"/>
      <c r="C3" s="282" t="s">
        <v>353</v>
      </c>
      <c r="D3" s="282"/>
      <c r="E3" s="282"/>
      <c r="F3" s="282"/>
      <c r="G3" s="282"/>
      <c r="H3" s="282"/>
      <c r="I3" s="282"/>
      <c r="J3" s="282"/>
      <c r="K3" s="283"/>
    </row>
    <row r="4" spans="1:11" x14ac:dyDescent="0.35">
      <c r="A4" s="281"/>
      <c r="B4" s="282"/>
      <c r="C4" s="282"/>
      <c r="D4" s="282"/>
      <c r="E4" s="282"/>
      <c r="F4" s="282"/>
      <c r="G4" s="282"/>
      <c r="H4" s="282"/>
      <c r="I4" s="282"/>
      <c r="J4" s="282"/>
      <c r="K4" s="283"/>
    </row>
    <row r="5" spans="1:11" x14ac:dyDescent="0.35">
      <c r="A5" s="281"/>
      <c r="B5" s="282"/>
      <c r="C5" s="284" t="s">
        <v>354</v>
      </c>
      <c r="D5" s="282"/>
      <c r="E5" s="282"/>
      <c r="F5" s="282"/>
      <c r="G5" s="282"/>
      <c r="H5" s="282"/>
      <c r="I5" s="282"/>
      <c r="J5" s="282"/>
      <c r="K5" s="283"/>
    </row>
    <row r="6" spans="1:11" x14ac:dyDescent="0.35">
      <c r="A6" s="281"/>
      <c r="B6" s="282"/>
      <c r="C6" s="407" t="s">
        <v>355</v>
      </c>
      <c r="D6" s="407"/>
      <c r="E6" s="407"/>
      <c r="F6" s="407"/>
      <c r="G6" s="407"/>
      <c r="H6" s="407"/>
      <c r="I6" s="285">
        <v>30000</v>
      </c>
      <c r="J6" s="282"/>
      <c r="K6" s="283"/>
    </row>
    <row r="7" spans="1:11" x14ac:dyDescent="0.35">
      <c r="A7" s="281"/>
      <c r="B7" s="282"/>
      <c r="C7" s="407" t="s">
        <v>356</v>
      </c>
      <c r="D7" s="407"/>
      <c r="E7" s="407"/>
      <c r="F7" s="407"/>
      <c r="G7" s="407"/>
      <c r="H7" s="407"/>
      <c r="I7" s="285">
        <v>15000</v>
      </c>
      <c r="J7" s="282"/>
      <c r="K7" s="283"/>
    </row>
    <row r="8" spans="1:11" x14ac:dyDescent="0.35">
      <c r="A8" s="281"/>
      <c r="B8" s="282"/>
      <c r="C8" s="407" t="s">
        <v>357</v>
      </c>
      <c r="D8" s="407"/>
      <c r="E8" s="407"/>
      <c r="F8" s="407"/>
      <c r="G8" s="407"/>
      <c r="H8" s="407"/>
      <c r="I8" s="285">
        <v>75000</v>
      </c>
      <c r="J8" s="282"/>
      <c r="K8" s="283"/>
    </row>
    <row r="9" spans="1:11" x14ac:dyDescent="0.35">
      <c r="A9" s="281"/>
      <c r="B9" s="282"/>
      <c r="C9" s="407" t="s">
        <v>358</v>
      </c>
      <c r="D9" s="407"/>
      <c r="E9" s="407"/>
      <c r="F9" s="407"/>
      <c r="G9" s="407"/>
      <c r="H9" s="407"/>
      <c r="I9" s="285">
        <v>6800</v>
      </c>
      <c r="J9" s="282"/>
      <c r="K9" s="283"/>
    </row>
    <row r="10" spans="1:11" x14ac:dyDescent="0.35">
      <c r="A10" s="281"/>
      <c r="B10" s="282"/>
      <c r="C10" s="407" t="s">
        <v>359</v>
      </c>
      <c r="D10" s="407"/>
      <c r="E10" s="407"/>
      <c r="F10" s="407"/>
      <c r="G10" s="407"/>
      <c r="H10" s="407"/>
      <c r="I10" s="285">
        <v>2300</v>
      </c>
      <c r="J10" s="282"/>
      <c r="K10" s="283"/>
    </row>
    <row r="11" spans="1:11" x14ac:dyDescent="0.35">
      <c r="A11" s="281"/>
      <c r="B11" s="282"/>
      <c r="C11" s="407" t="s">
        <v>360</v>
      </c>
      <c r="D11" s="407"/>
      <c r="E11" s="407"/>
      <c r="F11" s="407"/>
      <c r="G11" s="407"/>
      <c r="H11" s="407"/>
      <c r="I11" s="285">
        <v>20000</v>
      </c>
      <c r="J11" s="282"/>
      <c r="K11" s="283"/>
    </row>
    <row r="12" spans="1:11" x14ac:dyDescent="0.35">
      <c r="A12" s="281"/>
      <c r="B12" s="282"/>
      <c r="C12" s="407" t="s">
        <v>361</v>
      </c>
      <c r="D12" s="407"/>
      <c r="E12" s="407"/>
      <c r="F12" s="407"/>
      <c r="G12" s="407"/>
      <c r="H12" s="407"/>
      <c r="I12" s="285">
        <v>15000</v>
      </c>
      <c r="J12" s="282"/>
      <c r="K12" s="283"/>
    </row>
    <row r="13" spans="1:11" x14ac:dyDescent="0.35">
      <c r="A13" s="281"/>
      <c r="B13" s="282"/>
      <c r="C13" s="407" t="s">
        <v>362</v>
      </c>
      <c r="D13" s="407"/>
      <c r="E13" s="407"/>
      <c r="F13" s="407"/>
      <c r="G13" s="407"/>
      <c r="H13" s="407"/>
      <c r="I13" s="285">
        <v>3000</v>
      </c>
      <c r="J13" s="282"/>
      <c r="K13" s="283"/>
    </row>
    <row r="14" spans="1:11" x14ac:dyDescent="0.35">
      <c r="A14" s="281"/>
      <c r="B14" s="282"/>
      <c r="C14" s="407" t="s">
        <v>363</v>
      </c>
      <c r="D14" s="407"/>
      <c r="E14" s="407"/>
      <c r="F14" s="407"/>
      <c r="G14" s="407"/>
      <c r="H14" s="407"/>
      <c r="I14" s="285">
        <v>8700</v>
      </c>
      <c r="J14" s="282"/>
      <c r="K14" s="283"/>
    </row>
    <row r="15" spans="1:11" x14ac:dyDescent="0.35">
      <c r="A15" s="281"/>
      <c r="B15" s="282"/>
      <c r="C15" s="282"/>
      <c r="D15" s="282"/>
      <c r="E15" s="282"/>
      <c r="F15" s="282"/>
      <c r="G15" s="282"/>
      <c r="H15" s="282"/>
      <c r="I15" s="282"/>
      <c r="J15" s="282"/>
      <c r="K15" s="283"/>
    </row>
    <row r="16" spans="1:11" x14ac:dyDescent="0.35">
      <c r="A16" s="281"/>
      <c r="B16" s="282"/>
      <c r="C16" s="284" t="s">
        <v>364</v>
      </c>
      <c r="D16" s="282"/>
      <c r="E16" s="282"/>
      <c r="F16" s="282"/>
      <c r="G16" s="282"/>
      <c r="H16" s="282"/>
      <c r="I16" s="282"/>
      <c r="J16" s="282"/>
      <c r="K16" s="283"/>
    </row>
    <row r="17" spans="1:11" ht="29" x14ac:dyDescent="0.35">
      <c r="A17" s="281"/>
      <c r="B17" s="282"/>
      <c r="C17" s="408"/>
      <c r="D17" s="408"/>
      <c r="E17" s="408"/>
      <c r="F17" s="408"/>
      <c r="G17" s="408"/>
      <c r="H17" s="408"/>
      <c r="I17" s="286" t="s">
        <v>365</v>
      </c>
      <c r="J17" s="282"/>
      <c r="K17" s="283"/>
    </row>
    <row r="18" spans="1:11" x14ac:dyDescent="0.35">
      <c r="A18" s="281"/>
      <c r="B18" s="282"/>
      <c r="C18" s="407" t="s">
        <v>366</v>
      </c>
      <c r="D18" s="407"/>
      <c r="E18" s="407"/>
      <c r="F18" s="407"/>
      <c r="G18" s="407"/>
      <c r="H18" s="407"/>
      <c r="I18" s="287" t="s">
        <v>173</v>
      </c>
      <c r="J18" s="282"/>
      <c r="K18" s="283"/>
    </row>
    <row r="19" spans="1:11" x14ac:dyDescent="0.35">
      <c r="A19" s="281"/>
      <c r="B19" s="282"/>
      <c r="C19" s="407" t="s">
        <v>367</v>
      </c>
      <c r="D19" s="407"/>
      <c r="E19" s="407"/>
      <c r="F19" s="407"/>
      <c r="G19" s="407"/>
      <c r="H19" s="407"/>
      <c r="I19" s="287" t="s">
        <v>173</v>
      </c>
      <c r="J19" s="282"/>
      <c r="K19" s="283"/>
    </row>
    <row r="20" spans="1:11" x14ac:dyDescent="0.35">
      <c r="A20" s="281"/>
      <c r="B20" s="282"/>
      <c r="C20" s="407" t="s">
        <v>368</v>
      </c>
      <c r="D20" s="407"/>
      <c r="E20" s="407"/>
      <c r="F20" s="407"/>
      <c r="G20" s="407"/>
      <c r="H20" s="407"/>
      <c r="I20" s="285">
        <v>2300</v>
      </c>
      <c r="J20" s="282"/>
      <c r="K20" s="283"/>
    </row>
    <row r="21" spans="1:11" x14ac:dyDescent="0.35">
      <c r="A21" s="281"/>
      <c r="B21" s="282"/>
      <c r="C21" s="407" t="s">
        <v>369</v>
      </c>
      <c r="D21" s="407"/>
      <c r="E21" s="407"/>
      <c r="F21" s="407"/>
      <c r="G21" s="407"/>
      <c r="H21" s="407"/>
      <c r="I21" s="285">
        <v>0</v>
      </c>
      <c r="J21" s="282"/>
      <c r="K21" s="283"/>
    </row>
    <row r="22" spans="1:11" x14ac:dyDescent="0.35">
      <c r="A22" s="281"/>
      <c r="B22" s="282"/>
      <c r="C22" s="282"/>
      <c r="D22" s="282"/>
      <c r="E22" s="282"/>
      <c r="F22" s="282"/>
      <c r="G22" s="282"/>
      <c r="H22" s="282"/>
      <c r="I22" s="282"/>
      <c r="J22" s="282"/>
      <c r="K22" s="283"/>
    </row>
    <row r="23" spans="1:11" ht="43.5" x14ac:dyDescent="0.35">
      <c r="A23" s="281"/>
      <c r="B23" s="282"/>
      <c r="C23" s="409"/>
      <c r="D23" s="410"/>
      <c r="E23" s="286" t="s">
        <v>370</v>
      </c>
      <c r="F23" s="286" t="s">
        <v>371</v>
      </c>
      <c r="G23" s="286" t="s">
        <v>372</v>
      </c>
      <c r="H23" s="288" t="s">
        <v>373</v>
      </c>
      <c r="I23" s="286" t="s">
        <v>374</v>
      </c>
      <c r="J23" s="282"/>
      <c r="K23" s="283"/>
    </row>
    <row r="24" spans="1:11" x14ac:dyDescent="0.35">
      <c r="A24" s="281"/>
      <c r="B24" s="282"/>
      <c r="C24" s="407" t="s">
        <v>375</v>
      </c>
      <c r="D24" s="407"/>
      <c r="E24" s="289">
        <v>355000</v>
      </c>
      <c r="F24" s="289">
        <v>125000</v>
      </c>
      <c r="G24" s="290">
        <v>0.1</v>
      </c>
      <c r="H24" s="290">
        <v>0.1</v>
      </c>
      <c r="I24" s="291">
        <v>1.1000000000000001</v>
      </c>
      <c r="J24" s="282"/>
      <c r="K24" s="283"/>
    </row>
    <row r="25" spans="1:11" x14ac:dyDescent="0.35">
      <c r="A25" s="281"/>
      <c r="B25" s="282"/>
      <c r="C25" s="407" t="s">
        <v>376</v>
      </c>
      <c r="D25" s="407"/>
      <c r="E25" s="289">
        <v>180000</v>
      </c>
      <c r="F25" s="289">
        <v>55000</v>
      </c>
      <c r="G25" s="290">
        <v>0.1</v>
      </c>
      <c r="H25" s="290">
        <v>0.1</v>
      </c>
      <c r="I25" s="291">
        <v>1.1000000000000001</v>
      </c>
      <c r="J25" s="282"/>
      <c r="K25" s="283"/>
    </row>
    <row r="26" spans="1:11" x14ac:dyDescent="0.35">
      <c r="A26" s="281"/>
      <c r="B26" s="282"/>
      <c r="C26" s="282"/>
      <c r="D26" s="282"/>
      <c r="E26" s="282"/>
      <c r="F26" s="282"/>
      <c r="G26" s="282"/>
      <c r="H26" s="282"/>
      <c r="I26" s="282"/>
      <c r="J26" s="282"/>
      <c r="K26" s="283"/>
    </row>
    <row r="27" spans="1:11" ht="58" x14ac:dyDescent="0.35">
      <c r="A27" s="281"/>
      <c r="B27" s="282"/>
      <c r="C27" s="409"/>
      <c r="D27" s="410"/>
      <c r="E27" s="286" t="s">
        <v>377</v>
      </c>
      <c r="F27" s="286" t="s">
        <v>378</v>
      </c>
      <c r="G27" s="286" t="s">
        <v>379</v>
      </c>
      <c r="H27" s="288" t="s">
        <v>373</v>
      </c>
      <c r="I27" s="282"/>
      <c r="J27" s="282"/>
      <c r="K27" s="283"/>
    </row>
    <row r="28" spans="1:11" x14ac:dyDescent="0.35">
      <c r="A28" s="281"/>
      <c r="B28" s="282"/>
      <c r="C28" s="407" t="s">
        <v>375</v>
      </c>
      <c r="D28" s="407"/>
      <c r="E28" s="289">
        <v>155000</v>
      </c>
      <c r="F28" s="289">
        <v>30000</v>
      </c>
      <c r="G28" s="289">
        <v>280000</v>
      </c>
      <c r="H28" s="290">
        <v>0.15</v>
      </c>
      <c r="I28" s="282"/>
      <c r="J28" s="282"/>
      <c r="K28" s="283"/>
    </row>
    <row r="29" spans="1:11" x14ac:dyDescent="0.35">
      <c r="A29" s="281"/>
      <c r="B29" s="282"/>
      <c r="C29" s="407" t="s">
        <v>376</v>
      </c>
      <c r="D29" s="407"/>
      <c r="E29" s="289">
        <v>75000</v>
      </c>
      <c r="F29" s="289">
        <v>8000</v>
      </c>
      <c r="G29" s="289">
        <v>125000</v>
      </c>
      <c r="H29" s="290">
        <v>0.15</v>
      </c>
      <c r="I29" s="282"/>
      <c r="J29" s="282"/>
      <c r="K29" s="283"/>
    </row>
    <row r="30" spans="1:11" x14ac:dyDescent="0.35">
      <c r="A30" s="281"/>
      <c r="B30" s="282"/>
      <c r="C30" s="282"/>
      <c r="D30" s="282"/>
      <c r="E30" s="282"/>
      <c r="F30" s="282"/>
      <c r="G30" s="282"/>
      <c r="H30" s="282"/>
      <c r="I30" s="282"/>
      <c r="J30" s="282"/>
      <c r="K30" s="283"/>
    </row>
    <row r="31" spans="1:11" x14ac:dyDescent="0.35">
      <c r="A31" s="281"/>
      <c r="B31" s="282"/>
      <c r="C31" s="284" t="s">
        <v>380</v>
      </c>
      <c r="D31" s="282"/>
      <c r="E31" s="282"/>
      <c r="F31" s="282"/>
      <c r="G31" s="282"/>
      <c r="H31" s="282"/>
      <c r="I31" s="282"/>
      <c r="J31" s="282"/>
      <c r="K31" s="283"/>
    </row>
    <row r="32" spans="1:11" ht="29" x14ac:dyDescent="0.35">
      <c r="A32" s="281"/>
      <c r="B32" s="282"/>
      <c r="C32" s="408"/>
      <c r="D32" s="408"/>
      <c r="E32" s="408"/>
      <c r="F32" s="408"/>
      <c r="G32" s="408"/>
      <c r="H32" s="408"/>
      <c r="I32" s="286" t="s">
        <v>365</v>
      </c>
      <c r="J32" s="282"/>
      <c r="K32" s="283"/>
    </row>
    <row r="33" spans="1:11" x14ac:dyDescent="0.35">
      <c r="A33" s="281"/>
      <c r="B33" s="282"/>
      <c r="C33" s="407" t="s">
        <v>381</v>
      </c>
      <c r="D33" s="407"/>
      <c r="E33" s="407"/>
      <c r="F33" s="407"/>
      <c r="G33" s="407"/>
      <c r="H33" s="407"/>
      <c r="I33" s="287" t="s">
        <v>173</v>
      </c>
      <c r="J33" s="282"/>
      <c r="K33" s="283"/>
    </row>
    <row r="34" spans="1:11" x14ac:dyDescent="0.35">
      <c r="A34" s="281"/>
      <c r="B34" s="282"/>
      <c r="C34" s="407" t="s">
        <v>382</v>
      </c>
      <c r="D34" s="407"/>
      <c r="E34" s="407"/>
      <c r="F34" s="407"/>
      <c r="G34" s="407"/>
      <c r="H34" s="407"/>
      <c r="I34" s="285">
        <v>4500</v>
      </c>
      <c r="J34" s="282"/>
      <c r="K34" s="283"/>
    </row>
    <row r="35" spans="1:11" x14ac:dyDescent="0.35">
      <c r="A35" s="281"/>
      <c r="B35" s="282"/>
      <c r="C35" s="407" t="s">
        <v>383</v>
      </c>
      <c r="D35" s="407"/>
      <c r="E35" s="407"/>
      <c r="F35" s="407"/>
      <c r="G35" s="407"/>
      <c r="H35" s="407"/>
      <c r="I35" s="285">
        <v>26500</v>
      </c>
      <c r="J35" s="282"/>
      <c r="K35" s="283"/>
    </row>
    <row r="36" spans="1:11" x14ac:dyDescent="0.35">
      <c r="A36" s="281"/>
      <c r="B36" s="282"/>
      <c r="C36" s="407" t="s">
        <v>384</v>
      </c>
      <c r="D36" s="407"/>
      <c r="E36" s="407"/>
      <c r="F36" s="407"/>
      <c r="G36" s="407"/>
      <c r="H36" s="407"/>
      <c r="I36" s="285">
        <v>1000</v>
      </c>
      <c r="J36" s="282"/>
      <c r="K36" s="283"/>
    </row>
    <row r="37" spans="1:11" x14ac:dyDescent="0.35">
      <c r="A37" s="281"/>
      <c r="B37" s="282"/>
      <c r="C37" s="282"/>
      <c r="D37" s="282"/>
      <c r="E37" s="282"/>
      <c r="F37" s="282"/>
      <c r="G37" s="282"/>
      <c r="H37" s="282"/>
      <c r="I37" s="292"/>
      <c r="J37" s="282"/>
      <c r="K37" s="283"/>
    </row>
    <row r="38" spans="1:11" x14ac:dyDescent="0.35">
      <c r="A38" s="281"/>
      <c r="B38" s="282"/>
      <c r="C38" s="407" t="s">
        <v>385</v>
      </c>
      <c r="D38" s="407"/>
      <c r="E38" s="407"/>
      <c r="F38" s="407"/>
      <c r="G38" s="407"/>
      <c r="H38" s="407"/>
      <c r="I38" s="293">
        <v>1.2500000000000001E-2</v>
      </c>
      <c r="J38" s="282"/>
      <c r="K38" s="283"/>
    </row>
    <row r="39" spans="1:11" x14ac:dyDescent="0.35">
      <c r="A39" s="281"/>
      <c r="B39" s="282"/>
      <c r="C39" s="407" t="s">
        <v>386</v>
      </c>
      <c r="D39" s="407"/>
      <c r="E39" s="407"/>
      <c r="F39" s="407"/>
      <c r="G39" s="407"/>
      <c r="H39" s="407"/>
      <c r="I39" s="285">
        <v>310000</v>
      </c>
      <c r="J39" s="282"/>
      <c r="K39" s="283"/>
    </row>
    <row r="40" spans="1:11" x14ac:dyDescent="0.35">
      <c r="A40" s="281"/>
      <c r="B40" s="282"/>
      <c r="C40" s="407" t="s">
        <v>387</v>
      </c>
      <c r="D40" s="407"/>
      <c r="E40" s="407"/>
      <c r="F40" s="407"/>
      <c r="G40" s="407"/>
      <c r="H40" s="407"/>
      <c r="I40" s="294">
        <v>4.2</v>
      </c>
      <c r="J40" s="282"/>
      <c r="K40" s="283"/>
    </row>
    <row r="41" spans="1:11" x14ac:dyDescent="0.35">
      <c r="A41" s="281"/>
      <c r="B41" s="282"/>
      <c r="C41" s="407" t="s">
        <v>388</v>
      </c>
      <c r="D41" s="407"/>
      <c r="E41" s="407"/>
      <c r="F41" s="407"/>
      <c r="G41" s="407"/>
      <c r="H41" s="407"/>
      <c r="I41" s="285">
        <v>150000</v>
      </c>
      <c r="J41" s="282"/>
      <c r="K41" s="283"/>
    </row>
    <row r="42" spans="1:11" x14ac:dyDescent="0.35">
      <c r="A42" s="281"/>
      <c r="B42" s="282"/>
      <c r="C42" s="407" t="s">
        <v>389</v>
      </c>
      <c r="D42" s="407"/>
      <c r="E42" s="407"/>
      <c r="F42" s="407"/>
      <c r="G42" s="407"/>
      <c r="H42" s="407"/>
      <c r="I42" s="294">
        <v>2.5</v>
      </c>
      <c r="J42" s="282"/>
      <c r="K42" s="283"/>
    </row>
    <row r="43" spans="1:11" x14ac:dyDescent="0.35">
      <c r="A43" s="281"/>
      <c r="B43" s="282"/>
      <c r="C43" s="407" t="s">
        <v>390</v>
      </c>
      <c r="D43" s="407"/>
      <c r="E43" s="407"/>
      <c r="F43" s="407"/>
      <c r="G43" s="407"/>
      <c r="H43" s="407"/>
      <c r="I43" s="294">
        <v>1.7</v>
      </c>
      <c r="J43" s="282"/>
      <c r="K43" s="283"/>
    </row>
    <row r="44" spans="1:11" x14ac:dyDescent="0.35">
      <c r="A44" s="281"/>
      <c r="B44" s="282"/>
      <c r="C44" s="407" t="s">
        <v>391</v>
      </c>
      <c r="D44" s="407"/>
      <c r="E44" s="407"/>
      <c r="F44" s="407"/>
      <c r="G44" s="407"/>
      <c r="H44" s="407"/>
      <c r="I44" s="294">
        <v>2.4</v>
      </c>
      <c r="J44" s="282"/>
      <c r="K44" s="283"/>
    </row>
    <row r="45" spans="1:11" x14ac:dyDescent="0.35">
      <c r="A45" s="281"/>
      <c r="B45" s="282"/>
      <c r="C45" s="282"/>
      <c r="D45" s="282"/>
      <c r="E45" s="282"/>
      <c r="F45" s="282"/>
      <c r="G45" s="282"/>
      <c r="H45" s="282"/>
      <c r="I45" s="282"/>
      <c r="J45" s="282"/>
      <c r="K45" s="283"/>
    </row>
    <row r="46" spans="1:11" hidden="1" x14ac:dyDescent="0.35">
      <c r="A46" s="281"/>
      <c r="B46" s="282"/>
      <c r="C46" s="284" t="s">
        <v>392</v>
      </c>
      <c r="D46" s="282"/>
      <c r="E46" s="282"/>
      <c r="F46" s="282"/>
      <c r="G46" s="282"/>
      <c r="H46" s="282"/>
      <c r="I46" s="292"/>
      <c r="J46" s="282"/>
      <c r="K46" s="283"/>
    </row>
    <row r="47" spans="1:11" hidden="1" x14ac:dyDescent="0.35">
      <c r="A47" s="281"/>
      <c r="B47" s="282"/>
      <c r="C47" s="412"/>
      <c r="D47" s="413"/>
      <c r="E47" s="413"/>
      <c r="F47" s="414"/>
      <c r="G47" s="288">
        <v>2024</v>
      </c>
      <c r="H47" s="288">
        <v>2023</v>
      </c>
      <c r="I47" s="288" t="s">
        <v>393</v>
      </c>
      <c r="J47" s="282"/>
      <c r="K47" s="283"/>
    </row>
    <row r="48" spans="1:11" ht="30" hidden="1" customHeight="1" x14ac:dyDescent="0.35">
      <c r="A48" s="281"/>
      <c r="B48" s="282"/>
      <c r="C48" s="411" t="s">
        <v>394</v>
      </c>
      <c r="D48" s="411"/>
      <c r="E48" s="411"/>
      <c r="F48" s="411"/>
      <c r="G48" s="295">
        <v>620000</v>
      </c>
      <c r="H48" s="295">
        <v>450000</v>
      </c>
      <c r="I48" s="296">
        <v>2.5000000000000001E-2</v>
      </c>
      <c r="J48" s="282"/>
      <c r="K48" s="283"/>
    </row>
    <row r="49" spans="1:11" ht="34.4" hidden="1" customHeight="1" x14ac:dyDescent="0.35">
      <c r="A49" s="281"/>
      <c r="B49" s="282"/>
      <c r="C49" s="411" t="s">
        <v>395</v>
      </c>
      <c r="D49" s="411"/>
      <c r="E49" s="411"/>
      <c r="F49" s="411"/>
      <c r="G49" s="295">
        <v>120000</v>
      </c>
      <c r="H49" s="295">
        <v>95000</v>
      </c>
      <c r="I49" s="296">
        <v>1.7500000000000002E-2</v>
      </c>
      <c r="J49" s="282"/>
      <c r="K49" s="283"/>
    </row>
    <row r="50" spans="1:11" ht="30" hidden="1" customHeight="1" x14ac:dyDescent="0.35">
      <c r="A50" s="281"/>
      <c r="B50" s="282"/>
      <c r="C50" s="411" t="s">
        <v>396</v>
      </c>
      <c r="D50" s="411"/>
      <c r="E50" s="411"/>
      <c r="F50" s="411"/>
      <c r="G50" s="295">
        <v>0</v>
      </c>
      <c r="H50" s="295">
        <v>0</v>
      </c>
      <c r="I50" s="296">
        <v>7.4999999999999997E-3</v>
      </c>
      <c r="J50" s="282"/>
      <c r="K50" s="283"/>
    </row>
    <row r="51" spans="1:11" ht="29.9" hidden="1" customHeight="1" x14ac:dyDescent="0.35">
      <c r="A51" s="281"/>
      <c r="B51" s="282"/>
      <c r="C51" s="411" t="s">
        <v>397</v>
      </c>
      <c r="D51" s="411"/>
      <c r="E51" s="411"/>
      <c r="F51" s="411"/>
      <c r="G51" s="295">
        <v>95000</v>
      </c>
      <c r="H51" s="295">
        <v>76000</v>
      </c>
      <c r="I51" s="296">
        <v>2.5000000000000001E-2</v>
      </c>
      <c r="J51" s="282"/>
      <c r="K51" s="283"/>
    </row>
    <row r="52" spans="1:11" ht="37.4" hidden="1" customHeight="1" x14ac:dyDescent="0.35">
      <c r="A52" s="281"/>
      <c r="B52" s="282"/>
      <c r="C52" s="411" t="s">
        <v>398</v>
      </c>
      <c r="D52" s="411"/>
      <c r="E52" s="411"/>
      <c r="F52" s="411"/>
      <c r="G52" s="295">
        <v>0</v>
      </c>
      <c r="H52" s="295">
        <v>0</v>
      </c>
      <c r="I52" s="296">
        <v>7.4999999999999997E-3</v>
      </c>
      <c r="J52" s="282"/>
      <c r="K52" s="283"/>
    </row>
    <row r="53" spans="1:11" ht="31.4" hidden="1" customHeight="1" x14ac:dyDescent="0.35">
      <c r="A53" s="281"/>
      <c r="B53" s="282"/>
      <c r="C53" s="411" t="s">
        <v>399</v>
      </c>
      <c r="D53" s="411"/>
      <c r="E53" s="411"/>
      <c r="F53" s="411"/>
      <c r="G53" s="287" t="s">
        <v>400</v>
      </c>
      <c r="H53" s="287" t="s">
        <v>400</v>
      </c>
      <c r="I53" s="296">
        <v>2.5000000000000001E-2</v>
      </c>
      <c r="J53" s="282"/>
      <c r="K53" s="283"/>
    </row>
    <row r="54" spans="1:11" ht="33.75" hidden="1" customHeight="1" x14ac:dyDescent="0.35">
      <c r="A54" s="281"/>
      <c r="B54" s="282"/>
      <c r="C54" s="411" t="s">
        <v>401</v>
      </c>
      <c r="D54" s="411"/>
      <c r="E54" s="411"/>
      <c r="F54" s="411"/>
      <c r="G54" s="287" t="s">
        <v>400</v>
      </c>
      <c r="H54" s="287" t="s">
        <v>400</v>
      </c>
      <c r="I54" s="296">
        <v>8.5000000000000006E-2</v>
      </c>
      <c r="J54" s="282"/>
      <c r="K54" s="283"/>
    </row>
    <row r="55" spans="1:11" ht="33.75" hidden="1" customHeight="1" x14ac:dyDescent="0.35">
      <c r="A55" s="281"/>
      <c r="B55" s="282"/>
      <c r="C55" s="411" t="s">
        <v>402</v>
      </c>
      <c r="D55" s="411"/>
      <c r="E55" s="411"/>
      <c r="F55" s="411"/>
      <c r="G55" s="287" t="s">
        <v>400</v>
      </c>
      <c r="H55" s="287" t="s">
        <v>400</v>
      </c>
      <c r="I55" s="296">
        <v>0.3</v>
      </c>
      <c r="J55" s="282"/>
      <c r="K55" s="283"/>
    </row>
    <row r="56" spans="1:11" hidden="1" x14ac:dyDescent="0.35">
      <c r="A56" s="281"/>
      <c r="B56" s="282"/>
      <c r="C56" s="282"/>
      <c r="D56" s="282"/>
      <c r="E56" s="282"/>
      <c r="F56" s="282"/>
      <c r="G56" s="282"/>
      <c r="H56" s="282"/>
      <c r="I56" s="282"/>
      <c r="J56" s="282"/>
      <c r="K56" s="283"/>
    </row>
    <row r="57" spans="1:11" x14ac:dyDescent="0.35">
      <c r="A57" s="281"/>
      <c r="B57" s="282"/>
      <c r="C57" s="284" t="s">
        <v>403</v>
      </c>
      <c r="D57" s="282"/>
      <c r="E57" s="282"/>
      <c r="F57" s="282"/>
      <c r="G57" s="282"/>
      <c r="H57" s="282"/>
      <c r="I57" s="282"/>
      <c r="J57" s="282"/>
      <c r="K57" s="283"/>
    </row>
    <row r="58" spans="1:11" x14ac:dyDescent="0.35">
      <c r="A58" s="281"/>
      <c r="B58" s="282"/>
      <c r="C58" s="415" t="s">
        <v>404</v>
      </c>
      <c r="D58" s="415"/>
      <c r="E58" s="415"/>
      <c r="F58" s="415"/>
      <c r="G58" s="415"/>
      <c r="H58" s="415"/>
      <c r="I58" s="282"/>
      <c r="J58" s="282"/>
      <c r="K58" s="283"/>
    </row>
    <row r="59" spans="1:11" x14ac:dyDescent="0.35">
      <c r="A59" s="281"/>
      <c r="B59" s="282"/>
      <c r="C59" s="297" t="s">
        <v>405</v>
      </c>
      <c r="D59" s="297"/>
      <c r="E59" s="297"/>
      <c r="F59" s="297"/>
      <c r="G59" s="297"/>
      <c r="H59" s="297"/>
      <c r="I59" s="282"/>
      <c r="J59" s="282"/>
      <c r="K59" s="283"/>
    </row>
    <row r="60" spans="1:11" x14ac:dyDescent="0.35">
      <c r="A60" s="281"/>
      <c r="B60" s="282"/>
      <c r="C60" s="415" t="s">
        <v>406</v>
      </c>
      <c r="D60" s="415"/>
      <c r="E60" s="415"/>
      <c r="F60" s="415"/>
      <c r="G60" s="415"/>
      <c r="H60" s="415"/>
      <c r="I60" s="298">
        <v>0.5</v>
      </c>
      <c r="J60" s="282"/>
      <c r="K60" s="283"/>
    </row>
    <row r="61" spans="1:11" x14ac:dyDescent="0.35">
      <c r="A61" s="281"/>
      <c r="B61" s="282"/>
      <c r="C61" s="415" t="s">
        <v>407</v>
      </c>
      <c r="D61" s="415"/>
      <c r="E61" s="415"/>
      <c r="F61" s="415"/>
      <c r="G61" s="415"/>
      <c r="H61" s="415"/>
      <c r="I61" s="292">
        <v>25500</v>
      </c>
      <c r="J61" s="282"/>
      <c r="K61" s="283"/>
    </row>
    <row r="62" spans="1:11" x14ac:dyDescent="0.35">
      <c r="A62" s="281"/>
      <c r="B62" s="282"/>
      <c r="C62" s="415" t="s">
        <v>408</v>
      </c>
      <c r="D62" s="415"/>
      <c r="E62" s="415"/>
      <c r="F62" s="415"/>
      <c r="G62" s="415"/>
      <c r="H62" s="415"/>
      <c r="I62" s="292">
        <v>33500</v>
      </c>
      <c r="J62" s="282"/>
      <c r="K62" s="283"/>
    </row>
    <row r="63" spans="1:11" x14ac:dyDescent="0.35">
      <c r="A63" s="281"/>
      <c r="B63" s="282"/>
      <c r="C63" s="282"/>
      <c r="D63" s="282"/>
      <c r="E63" s="282"/>
      <c r="F63" s="282"/>
      <c r="G63" s="282"/>
      <c r="H63" s="282"/>
      <c r="I63" s="282"/>
      <c r="J63" s="282"/>
      <c r="K63" s="283"/>
    </row>
    <row r="64" spans="1:11" x14ac:dyDescent="0.35">
      <c r="A64" s="299" t="s">
        <v>80</v>
      </c>
      <c r="B64" s="282" t="s">
        <v>409</v>
      </c>
      <c r="C64" s="282" t="s">
        <v>410</v>
      </c>
      <c r="D64" s="282"/>
      <c r="E64" s="282"/>
      <c r="F64" s="282"/>
      <c r="G64" s="282"/>
      <c r="H64" s="282"/>
      <c r="I64" s="282"/>
      <c r="J64" s="282"/>
      <c r="K64" s="283"/>
    </row>
    <row r="65" spans="1:11" x14ac:dyDescent="0.35">
      <c r="A65" s="281"/>
      <c r="B65" s="282"/>
      <c r="C65" s="282"/>
      <c r="D65" s="282"/>
      <c r="E65" s="282"/>
      <c r="F65" s="282"/>
      <c r="G65" s="282"/>
      <c r="H65" s="282"/>
      <c r="I65" s="282"/>
      <c r="J65" s="282"/>
      <c r="K65" s="283"/>
    </row>
    <row r="66" spans="1:11" x14ac:dyDescent="0.35">
      <c r="A66" s="299" t="s">
        <v>16</v>
      </c>
      <c r="B66" s="282" t="s">
        <v>411</v>
      </c>
      <c r="C66" s="282" t="s">
        <v>412</v>
      </c>
      <c r="D66" s="282"/>
      <c r="E66" s="282"/>
      <c r="F66" s="282"/>
      <c r="G66" s="282"/>
      <c r="H66" s="282"/>
      <c r="I66" s="282"/>
      <c r="J66" s="282"/>
      <c r="K66" s="283"/>
    </row>
    <row r="67" spans="1:11" x14ac:dyDescent="0.35">
      <c r="A67" s="281"/>
      <c r="B67" s="282"/>
      <c r="C67" s="282"/>
      <c r="D67" s="282"/>
      <c r="E67" s="282"/>
      <c r="F67" s="282"/>
      <c r="G67" s="282"/>
      <c r="H67" s="282"/>
      <c r="I67" s="282"/>
      <c r="J67" s="282"/>
      <c r="K67" s="283"/>
    </row>
    <row r="68" spans="1:11" x14ac:dyDescent="0.35">
      <c r="A68" s="299" t="s">
        <v>19</v>
      </c>
      <c r="B68" s="282" t="s">
        <v>20</v>
      </c>
      <c r="C68" s="282" t="s">
        <v>413</v>
      </c>
      <c r="D68" s="282"/>
      <c r="E68" s="282"/>
      <c r="F68" s="282"/>
      <c r="G68" s="282"/>
      <c r="H68" s="282"/>
      <c r="I68" s="282"/>
      <c r="J68" s="282"/>
      <c r="K68" s="283"/>
    </row>
    <row r="69" spans="1:11" x14ac:dyDescent="0.35">
      <c r="A69" s="281"/>
      <c r="B69" s="282"/>
      <c r="C69" s="282"/>
      <c r="D69" s="282"/>
      <c r="E69" s="282"/>
      <c r="F69" s="282"/>
      <c r="G69" s="282"/>
      <c r="H69" s="282"/>
      <c r="I69" s="282"/>
      <c r="J69" s="282"/>
      <c r="K69" s="283"/>
    </row>
    <row r="70" spans="1:11" x14ac:dyDescent="0.35">
      <c r="A70" s="299" t="s">
        <v>24</v>
      </c>
      <c r="B70" s="282" t="s">
        <v>17</v>
      </c>
      <c r="C70" s="282" t="s">
        <v>414</v>
      </c>
      <c r="D70" s="282"/>
      <c r="E70" s="282"/>
      <c r="F70" s="282"/>
      <c r="G70" s="282"/>
      <c r="H70" s="282"/>
      <c r="I70" s="282"/>
      <c r="J70" s="282"/>
      <c r="K70" s="283"/>
    </row>
    <row r="71" spans="1:11" ht="15" thickBot="1" x14ac:dyDescent="0.4">
      <c r="A71" s="300"/>
      <c r="B71" s="301"/>
      <c r="C71" s="301"/>
      <c r="D71" s="301"/>
      <c r="E71" s="301"/>
      <c r="F71" s="301"/>
      <c r="G71" s="301"/>
      <c r="H71" s="301"/>
      <c r="I71" s="301"/>
      <c r="J71" s="301"/>
      <c r="K71" s="302"/>
    </row>
    <row r="72" spans="1:11" ht="15" thickBot="1" x14ac:dyDescent="0.4">
      <c r="A72" s="303" t="s">
        <v>27</v>
      </c>
      <c r="B72" s="304"/>
      <c r="C72" s="304"/>
      <c r="D72" s="304"/>
      <c r="E72" s="304"/>
      <c r="F72" s="304"/>
      <c r="G72" s="304"/>
      <c r="H72" s="304"/>
      <c r="I72" s="304"/>
      <c r="J72" s="304"/>
      <c r="K72" s="305"/>
    </row>
  </sheetData>
  <mergeCells count="45">
    <mergeCell ref="C60:H60"/>
    <mergeCell ref="C61:H61"/>
    <mergeCell ref="C62:H62"/>
    <mergeCell ref="C51:F51"/>
    <mergeCell ref="C52:F52"/>
    <mergeCell ref="C53:F53"/>
    <mergeCell ref="C54:F54"/>
    <mergeCell ref="C55:F55"/>
    <mergeCell ref="C58:H58"/>
    <mergeCell ref="C50:F50"/>
    <mergeCell ref="C36:H36"/>
    <mergeCell ref="C38:H38"/>
    <mergeCell ref="C39:H39"/>
    <mergeCell ref="C40:H40"/>
    <mergeCell ref="C41:H41"/>
    <mergeCell ref="C42:H42"/>
    <mergeCell ref="C43:H43"/>
    <mergeCell ref="C44:H44"/>
    <mergeCell ref="C47:F47"/>
    <mergeCell ref="C48:F48"/>
    <mergeCell ref="C49:F49"/>
    <mergeCell ref="C35:H35"/>
    <mergeCell ref="C20:H20"/>
    <mergeCell ref="C21:H21"/>
    <mergeCell ref="C23:D23"/>
    <mergeCell ref="C24:D24"/>
    <mergeCell ref="C25:D25"/>
    <mergeCell ref="C27:D27"/>
    <mergeCell ref="C28:D28"/>
    <mergeCell ref="C29:D29"/>
    <mergeCell ref="C32:H32"/>
    <mergeCell ref="C33:H33"/>
    <mergeCell ref="C34:H34"/>
    <mergeCell ref="C19:H19"/>
    <mergeCell ref="C6:H6"/>
    <mergeCell ref="C7:H7"/>
    <mergeCell ref="C8:H8"/>
    <mergeCell ref="C9:H9"/>
    <mergeCell ref="C10:H10"/>
    <mergeCell ref="C11:H11"/>
    <mergeCell ref="C12:H12"/>
    <mergeCell ref="C13:H13"/>
    <mergeCell ref="C14:H14"/>
    <mergeCell ref="C17:H17"/>
    <mergeCell ref="C18:H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FD30-BAA1-498A-94F8-D62815E81C78}">
  <dimension ref="A1:L172"/>
  <sheetViews>
    <sheetView topLeftCell="A72" workbookViewId="0">
      <selection activeCell="A83" sqref="A83:XFD84"/>
    </sheetView>
  </sheetViews>
  <sheetFormatPr defaultColWidth="8.7265625" defaultRowHeight="14.5" x14ac:dyDescent="0.35"/>
  <cols>
    <col min="1" max="1" width="16.1796875" customWidth="1"/>
    <col min="3" max="3" width="20.26953125" customWidth="1"/>
    <col min="4" max="4" width="15.54296875" customWidth="1"/>
    <col min="5" max="5" width="13.453125" customWidth="1"/>
    <col min="6" max="6" width="18" customWidth="1"/>
    <col min="7" max="7" width="17" customWidth="1"/>
    <col min="8" max="8" width="17.453125" customWidth="1"/>
    <col min="9" max="9" width="14.7265625" customWidth="1"/>
    <col min="10" max="10" width="15.453125" customWidth="1"/>
    <col min="14" max="14" width="14" customWidth="1"/>
    <col min="15" max="15" width="15" customWidth="1"/>
    <col min="16" max="16" width="10.1796875" bestFit="1" customWidth="1"/>
  </cols>
  <sheetData>
    <row r="1" spans="1:12" x14ac:dyDescent="0.35">
      <c r="A1" s="2" t="s">
        <v>0</v>
      </c>
      <c r="B1" s="250">
        <v>5.25</v>
      </c>
    </row>
    <row r="2" spans="1:12" x14ac:dyDescent="0.35">
      <c r="A2" s="2" t="s">
        <v>1</v>
      </c>
      <c r="B2" t="s">
        <v>333</v>
      </c>
    </row>
    <row r="3" spans="1:12" x14ac:dyDescent="0.35">
      <c r="A3" s="2" t="s">
        <v>2</v>
      </c>
      <c r="B3" t="s">
        <v>268</v>
      </c>
    </row>
    <row r="4" spans="1:12" x14ac:dyDescent="0.35">
      <c r="A4" s="2" t="s">
        <v>3</v>
      </c>
      <c r="B4" t="s">
        <v>415</v>
      </c>
    </row>
    <row r="5" spans="1:12" x14ac:dyDescent="0.35">
      <c r="A5" s="2" t="s">
        <v>4</v>
      </c>
      <c r="B5" t="s">
        <v>416</v>
      </c>
    </row>
    <row r="6" spans="1:12" x14ac:dyDescent="0.35">
      <c r="A6" s="2" t="s">
        <v>5</v>
      </c>
      <c r="B6" t="s">
        <v>32</v>
      </c>
    </row>
    <row r="7" spans="1:12" x14ac:dyDescent="0.35">
      <c r="A7" s="2" t="s">
        <v>6</v>
      </c>
      <c r="B7" t="s">
        <v>33</v>
      </c>
    </row>
    <row r="8" spans="1:12" x14ac:dyDescent="0.35">
      <c r="A8" s="2" t="s">
        <v>7</v>
      </c>
      <c r="B8" t="s">
        <v>417</v>
      </c>
    </row>
    <row r="9" spans="1:12" ht="15" thickBot="1" x14ac:dyDescent="0.4"/>
    <row r="10" spans="1:12" x14ac:dyDescent="0.35">
      <c r="B10" s="278" t="s">
        <v>61</v>
      </c>
      <c r="C10" s="279">
        <v>5.25</v>
      </c>
      <c r="D10" s="279"/>
      <c r="E10" s="279"/>
      <c r="F10" s="279"/>
      <c r="G10" s="279"/>
      <c r="H10" s="279"/>
      <c r="I10" s="279"/>
      <c r="J10" s="279"/>
      <c r="K10" s="279"/>
      <c r="L10" s="280"/>
    </row>
    <row r="11" spans="1:12" x14ac:dyDescent="0.35">
      <c r="B11" s="281"/>
      <c r="C11" s="282"/>
      <c r="D11" s="282" t="s">
        <v>352</v>
      </c>
      <c r="E11" s="282"/>
      <c r="F11" s="282"/>
      <c r="G11" s="282"/>
      <c r="H11" s="282"/>
      <c r="I11" s="282"/>
      <c r="J11" s="282"/>
      <c r="K11" s="282"/>
      <c r="L11" s="283"/>
    </row>
    <row r="12" spans="1:12" x14ac:dyDescent="0.35">
      <c r="B12" s="281"/>
      <c r="C12" s="282"/>
      <c r="D12" s="282" t="s">
        <v>353</v>
      </c>
      <c r="E12" s="282"/>
      <c r="F12" s="282"/>
      <c r="G12" s="282"/>
      <c r="H12" s="282"/>
      <c r="I12" s="282"/>
      <c r="J12" s="282"/>
      <c r="K12" s="282"/>
      <c r="L12" s="283"/>
    </row>
    <row r="13" spans="1:12" x14ac:dyDescent="0.35">
      <c r="B13" s="281"/>
      <c r="C13" s="282"/>
      <c r="D13" s="282"/>
      <c r="E13" s="282"/>
      <c r="F13" s="282"/>
      <c r="G13" s="282"/>
      <c r="H13" s="282"/>
      <c r="I13" s="282"/>
      <c r="J13" s="282"/>
      <c r="K13" s="282"/>
      <c r="L13" s="283"/>
    </row>
    <row r="14" spans="1:12" x14ac:dyDescent="0.35">
      <c r="B14" s="281"/>
      <c r="C14" s="282"/>
      <c r="D14" s="284" t="s">
        <v>354</v>
      </c>
      <c r="E14" s="282"/>
      <c r="F14" s="282"/>
      <c r="G14" s="282"/>
      <c r="H14" s="282"/>
      <c r="I14" s="282"/>
      <c r="J14" s="282"/>
      <c r="K14" s="282"/>
      <c r="L14" s="283"/>
    </row>
    <row r="15" spans="1:12" x14ac:dyDescent="0.35">
      <c r="B15" s="281"/>
      <c r="C15" s="282"/>
      <c r="D15" s="407" t="s">
        <v>355</v>
      </c>
      <c r="E15" s="407"/>
      <c r="F15" s="407"/>
      <c r="G15" s="407"/>
      <c r="H15" s="407"/>
      <c r="I15" s="407"/>
      <c r="J15" s="285">
        <v>30000</v>
      </c>
      <c r="K15" s="282"/>
      <c r="L15" s="283"/>
    </row>
    <row r="16" spans="1:12" x14ac:dyDescent="0.35">
      <c r="B16" s="281"/>
      <c r="C16" s="282"/>
      <c r="D16" s="407" t="s">
        <v>356</v>
      </c>
      <c r="E16" s="407"/>
      <c r="F16" s="407"/>
      <c r="G16" s="407"/>
      <c r="H16" s="407"/>
      <c r="I16" s="407"/>
      <c r="J16" s="285">
        <v>15000</v>
      </c>
      <c r="K16" s="282"/>
      <c r="L16" s="283"/>
    </row>
    <row r="17" spans="2:12" x14ac:dyDescent="0.35">
      <c r="B17" s="281"/>
      <c r="C17" s="282"/>
      <c r="D17" s="407" t="s">
        <v>357</v>
      </c>
      <c r="E17" s="407"/>
      <c r="F17" s="407"/>
      <c r="G17" s="407"/>
      <c r="H17" s="407"/>
      <c r="I17" s="407"/>
      <c r="J17" s="285">
        <v>75000</v>
      </c>
      <c r="K17" s="282"/>
      <c r="L17" s="283"/>
    </row>
    <row r="18" spans="2:12" x14ac:dyDescent="0.35">
      <c r="B18" s="281"/>
      <c r="C18" s="282"/>
      <c r="D18" s="407" t="s">
        <v>358</v>
      </c>
      <c r="E18" s="407"/>
      <c r="F18" s="407"/>
      <c r="G18" s="407"/>
      <c r="H18" s="407"/>
      <c r="I18" s="407"/>
      <c r="J18" s="285">
        <v>6800</v>
      </c>
      <c r="K18" s="282"/>
      <c r="L18" s="283"/>
    </row>
    <row r="19" spans="2:12" x14ac:dyDescent="0.35">
      <c r="B19" s="281"/>
      <c r="C19" s="282"/>
      <c r="D19" s="407" t="s">
        <v>359</v>
      </c>
      <c r="E19" s="407"/>
      <c r="F19" s="407"/>
      <c r="G19" s="407"/>
      <c r="H19" s="407"/>
      <c r="I19" s="407"/>
      <c r="J19" s="285">
        <v>2300</v>
      </c>
      <c r="K19" s="282"/>
      <c r="L19" s="283"/>
    </row>
    <row r="20" spans="2:12" x14ac:dyDescent="0.35">
      <c r="B20" s="281"/>
      <c r="C20" s="282"/>
      <c r="D20" s="407" t="s">
        <v>360</v>
      </c>
      <c r="E20" s="407"/>
      <c r="F20" s="407"/>
      <c r="G20" s="407"/>
      <c r="H20" s="407"/>
      <c r="I20" s="407"/>
      <c r="J20" s="285">
        <v>20000</v>
      </c>
      <c r="K20" s="282"/>
      <c r="L20" s="283"/>
    </row>
    <row r="21" spans="2:12" x14ac:dyDescent="0.35">
      <c r="B21" s="281"/>
      <c r="C21" s="282"/>
      <c r="D21" s="407" t="s">
        <v>361</v>
      </c>
      <c r="E21" s="407"/>
      <c r="F21" s="407"/>
      <c r="G21" s="407"/>
      <c r="H21" s="407"/>
      <c r="I21" s="407"/>
      <c r="J21" s="285">
        <v>15000</v>
      </c>
      <c r="K21" s="282"/>
      <c r="L21" s="283"/>
    </row>
    <row r="22" spans="2:12" x14ac:dyDescent="0.35">
      <c r="B22" s="281"/>
      <c r="C22" s="282"/>
      <c r="D22" s="407" t="s">
        <v>362</v>
      </c>
      <c r="E22" s="407"/>
      <c r="F22" s="407"/>
      <c r="G22" s="407"/>
      <c r="H22" s="407"/>
      <c r="I22" s="407"/>
      <c r="J22" s="285">
        <v>3000</v>
      </c>
      <c r="K22" s="282"/>
      <c r="L22" s="283"/>
    </row>
    <row r="23" spans="2:12" x14ac:dyDescent="0.35">
      <c r="B23" s="281"/>
      <c r="C23" s="282"/>
      <c r="D23" s="407" t="s">
        <v>363</v>
      </c>
      <c r="E23" s="407"/>
      <c r="F23" s="407"/>
      <c r="G23" s="407"/>
      <c r="H23" s="407"/>
      <c r="I23" s="407"/>
      <c r="J23" s="285">
        <v>8700</v>
      </c>
      <c r="K23" s="282"/>
      <c r="L23" s="283"/>
    </row>
    <row r="24" spans="2:12" x14ac:dyDescent="0.35">
      <c r="B24" s="281"/>
      <c r="C24" s="282"/>
      <c r="D24" s="282"/>
      <c r="E24" s="282"/>
      <c r="F24" s="282"/>
      <c r="G24" s="282"/>
      <c r="H24" s="282"/>
      <c r="I24" s="282"/>
      <c r="J24" s="282"/>
      <c r="K24" s="282"/>
      <c r="L24" s="283"/>
    </row>
    <row r="25" spans="2:12" x14ac:dyDescent="0.35">
      <c r="B25" s="281"/>
      <c r="C25" s="282"/>
      <c r="D25" s="284" t="s">
        <v>364</v>
      </c>
      <c r="E25" s="282"/>
      <c r="F25" s="282"/>
      <c r="G25" s="282"/>
      <c r="H25" s="282"/>
      <c r="I25" s="282"/>
      <c r="J25" s="282"/>
      <c r="K25" s="282"/>
      <c r="L25" s="283"/>
    </row>
    <row r="26" spans="2:12" ht="29" x14ac:dyDescent="0.35">
      <c r="B26" s="281"/>
      <c r="C26" s="282"/>
      <c r="D26" s="408"/>
      <c r="E26" s="408"/>
      <c r="F26" s="408"/>
      <c r="G26" s="408"/>
      <c r="H26" s="408"/>
      <c r="I26" s="408"/>
      <c r="J26" s="286" t="s">
        <v>365</v>
      </c>
      <c r="K26" s="282"/>
      <c r="L26" s="283"/>
    </row>
    <row r="27" spans="2:12" x14ac:dyDescent="0.35">
      <c r="B27" s="281"/>
      <c r="C27" s="282"/>
      <c r="D27" s="407" t="s">
        <v>366</v>
      </c>
      <c r="E27" s="407"/>
      <c r="F27" s="407"/>
      <c r="G27" s="407"/>
      <c r="H27" s="407"/>
      <c r="I27" s="407"/>
      <c r="J27" s="287" t="s">
        <v>173</v>
      </c>
      <c r="K27" s="282"/>
      <c r="L27" s="283"/>
    </row>
    <row r="28" spans="2:12" x14ac:dyDescent="0.35">
      <c r="B28" s="281"/>
      <c r="C28" s="282"/>
      <c r="D28" s="407" t="s">
        <v>367</v>
      </c>
      <c r="E28" s="407"/>
      <c r="F28" s="407"/>
      <c r="G28" s="407"/>
      <c r="H28" s="407"/>
      <c r="I28" s="407"/>
      <c r="J28" s="287" t="s">
        <v>173</v>
      </c>
      <c r="K28" s="282"/>
      <c r="L28" s="283"/>
    </row>
    <row r="29" spans="2:12" x14ac:dyDescent="0.35">
      <c r="B29" s="281"/>
      <c r="C29" s="282"/>
      <c r="D29" s="407" t="s">
        <v>368</v>
      </c>
      <c r="E29" s="407"/>
      <c r="F29" s="407"/>
      <c r="G29" s="407"/>
      <c r="H29" s="407"/>
      <c r="I29" s="407"/>
      <c r="J29" s="285">
        <v>2300</v>
      </c>
      <c r="K29" s="282"/>
      <c r="L29" s="283"/>
    </row>
    <row r="30" spans="2:12" x14ac:dyDescent="0.35">
      <c r="B30" s="281"/>
      <c r="C30" s="282"/>
      <c r="D30" s="407" t="s">
        <v>369</v>
      </c>
      <c r="E30" s="407"/>
      <c r="F30" s="407"/>
      <c r="G30" s="407"/>
      <c r="H30" s="407"/>
      <c r="I30" s="407"/>
      <c r="J30" s="285">
        <v>0</v>
      </c>
      <c r="K30" s="282"/>
      <c r="L30" s="283"/>
    </row>
    <row r="31" spans="2:12" x14ac:dyDescent="0.35">
      <c r="B31" s="281"/>
      <c r="C31" s="282"/>
      <c r="D31" s="282"/>
      <c r="E31" s="282"/>
      <c r="F31" s="282"/>
      <c r="G31" s="282"/>
      <c r="H31" s="282"/>
      <c r="I31" s="282"/>
      <c r="J31" s="282"/>
      <c r="K31" s="282"/>
      <c r="L31" s="283"/>
    </row>
    <row r="32" spans="2:12" ht="43.5" x14ac:dyDescent="0.35">
      <c r="B32" s="281"/>
      <c r="C32" s="282"/>
      <c r="D32" s="409"/>
      <c r="E32" s="410"/>
      <c r="F32" s="286" t="s">
        <v>370</v>
      </c>
      <c r="G32" s="286" t="s">
        <v>371</v>
      </c>
      <c r="H32" s="286" t="s">
        <v>372</v>
      </c>
      <c r="I32" s="288" t="s">
        <v>373</v>
      </c>
      <c r="J32" s="286" t="s">
        <v>374</v>
      </c>
      <c r="K32" s="282"/>
      <c r="L32" s="283"/>
    </row>
    <row r="33" spans="2:12" x14ac:dyDescent="0.35">
      <c r="B33" s="281"/>
      <c r="C33" s="282"/>
      <c r="D33" s="407" t="s">
        <v>375</v>
      </c>
      <c r="E33" s="407"/>
      <c r="F33" s="289">
        <v>355000</v>
      </c>
      <c r="G33" s="289">
        <v>125000</v>
      </c>
      <c r="H33" s="290">
        <v>0.1</v>
      </c>
      <c r="I33" s="290">
        <v>0.1</v>
      </c>
      <c r="J33" s="291">
        <v>1.1000000000000001</v>
      </c>
      <c r="K33" s="282"/>
      <c r="L33" s="283"/>
    </row>
    <row r="34" spans="2:12" x14ac:dyDescent="0.35">
      <c r="B34" s="281"/>
      <c r="C34" s="282"/>
      <c r="D34" s="407" t="s">
        <v>376</v>
      </c>
      <c r="E34" s="407"/>
      <c r="F34" s="289">
        <v>180000</v>
      </c>
      <c r="G34" s="289">
        <v>55000</v>
      </c>
      <c r="H34" s="290">
        <v>0.1</v>
      </c>
      <c r="I34" s="290">
        <v>0.1</v>
      </c>
      <c r="J34" s="291">
        <v>1.1000000000000001</v>
      </c>
      <c r="K34" s="282"/>
      <c r="L34" s="283"/>
    </row>
    <row r="35" spans="2:12" x14ac:dyDescent="0.35">
      <c r="B35" s="281"/>
      <c r="C35" s="282"/>
      <c r="D35" s="282"/>
      <c r="E35" s="282"/>
      <c r="F35" s="282"/>
      <c r="G35" s="282"/>
      <c r="H35" s="282"/>
      <c r="I35" s="282"/>
      <c r="J35" s="282"/>
      <c r="K35" s="282"/>
      <c r="L35" s="283"/>
    </row>
    <row r="36" spans="2:12" ht="58" x14ac:dyDescent="0.35">
      <c r="B36" s="281"/>
      <c r="C36" s="282"/>
      <c r="D36" s="409"/>
      <c r="E36" s="410"/>
      <c r="F36" s="286" t="s">
        <v>377</v>
      </c>
      <c r="G36" s="286" t="s">
        <v>378</v>
      </c>
      <c r="H36" s="286" t="s">
        <v>379</v>
      </c>
      <c r="I36" s="288" t="s">
        <v>373</v>
      </c>
      <c r="J36" s="282"/>
      <c r="K36" s="282"/>
      <c r="L36" s="283"/>
    </row>
    <row r="37" spans="2:12" x14ac:dyDescent="0.35">
      <c r="B37" s="281"/>
      <c r="C37" s="282"/>
      <c r="D37" s="407" t="s">
        <v>375</v>
      </c>
      <c r="E37" s="407"/>
      <c r="F37" s="289">
        <v>155000</v>
      </c>
      <c r="G37" s="289">
        <v>30000</v>
      </c>
      <c r="H37" s="289">
        <v>280000</v>
      </c>
      <c r="I37" s="290">
        <v>0.15</v>
      </c>
      <c r="J37" s="282"/>
      <c r="K37" s="282"/>
      <c r="L37" s="283"/>
    </row>
    <row r="38" spans="2:12" x14ac:dyDescent="0.35">
      <c r="B38" s="281"/>
      <c r="C38" s="282"/>
      <c r="D38" s="407" t="s">
        <v>376</v>
      </c>
      <c r="E38" s="407"/>
      <c r="F38" s="289">
        <v>75000</v>
      </c>
      <c r="G38" s="289">
        <v>8000</v>
      </c>
      <c r="H38" s="289">
        <v>125000</v>
      </c>
      <c r="I38" s="290">
        <v>0.15</v>
      </c>
      <c r="J38" s="282"/>
      <c r="K38" s="282"/>
      <c r="L38" s="283"/>
    </row>
    <row r="39" spans="2:12" x14ac:dyDescent="0.35">
      <c r="B39" s="281"/>
      <c r="C39" s="282"/>
      <c r="D39" s="282"/>
      <c r="E39" s="282"/>
      <c r="F39" s="282"/>
      <c r="G39" s="282"/>
      <c r="H39" s="282"/>
      <c r="I39" s="282"/>
      <c r="J39" s="282"/>
      <c r="K39" s="282"/>
      <c r="L39" s="283"/>
    </row>
    <row r="40" spans="2:12" x14ac:dyDescent="0.35">
      <c r="B40" s="281"/>
      <c r="C40" s="282"/>
      <c r="D40" s="284" t="s">
        <v>380</v>
      </c>
      <c r="E40" s="282"/>
      <c r="F40" s="282"/>
      <c r="G40" s="282"/>
      <c r="H40" s="282"/>
      <c r="I40" s="282"/>
      <c r="J40" s="282"/>
      <c r="K40" s="282"/>
      <c r="L40" s="283"/>
    </row>
    <row r="41" spans="2:12" ht="29" x14ac:dyDescent="0.35">
      <c r="B41" s="281"/>
      <c r="C41" s="282"/>
      <c r="D41" s="408"/>
      <c r="E41" s="408"/>
      <c r="F41" s="408"/>
      <c r="G41" s="408"/>
      <c r="H41" s="408"/>
      <c r="I41" s="408"/>
      <c r="J41" s="286" t="s">
        <v>365</v>
      </c>
      <c r="K41" s="282"/>
      <c r="L41" s="283"/>
    </row>
    <row r="42" spans="2:12" x14ac:dyDescent="0.35">
      <c r="B42" s="281"/>
      <c r="C42" s="282"/>
      <c r="D42" s="407" t="s">
        <v>381</v>
      </c>
      <c r="E42" s="407"/>
      <c r="F42" s="407"/>
      <c r="G42" s="407"/>
      <c r="H42" s="407"/>
      <c r="I42" s="407"/>
      <c r="J42" s="287" t="s">
        <v>173</v>
      </c>
      <c r="K42" s="282"/>
      <c r="L42" s="283"/>
    </row>
    <row r="43" spans="2:12" x14ac:dyDescent="0.35">
      <c r="B43" s="281"/>
      <c r="C43" s="282"/>
      <c r="D43" s="407" t="s">
        <v>382</v>
      </c>
      <c r="E43" s="407"/>
      <c r="F43" s="407"/>
      <c r="G43" s="407"/>
      <c r="H43" s="407"/>
      <c r="I43" s="407"/>
      <c r="J43" s="285">
        <v>4500</v>
      </c>
      <c r="K43" s="282"/>
      <c r="L43" s="283"/>
    </row>
    <row r="44" spans="2:12" x14ac:dyDescent="0.35">
      <c r="B44" s="281"/>
      <c r="C44" s="282"/>
      <c r="D44" s="407" t="s">
        <v>383</v>
      </c>
      <c r="E44" s="407"/>
      <c r="F44" s="407"/>
      <c r="G44" s="407"/>
      <c r="H44" s="407"/>
      <c r="I44" s="407"/>
      <c r="J44" s="285">
        <v>26500</v>
      </c>
      <c r="K44" s="282"/>
      <c r="L44" s="283"/>
    </row>
    <row r="45" spans="2:12" x14ac:dyDescent="0.35">
      <c r="B45" s="281"/>
      <c r="C45" s="282"/>
      <c r="D45" s="407" t="s">
        <v>384</v>
      </c>
      <c r="E45" s="407"/>
      <c r="F45" s="407"/>
      <c r="G45" s="407"/>
      <c r="H45" s="407"/>
      <c r="I45" s="407"/>
      <c r="J45" s="285">
        <v>1000</v>
      </c>
      <c r="K45" s="282"/>
      <c r="L45" s="283"/>
    </row>
    <row r="46" spans="2:12" x14ac:dyDescent="0.35">
      <c r="B46" s="281"/>
      <c r="C46" s="282"/>
      <c r="D46" s="282"/>
      <c r="E46" s="282"/>
      <c r="F46" s="282"/>
      <c r="G46" s="282"/>
      <c r="H46" s="282"/>
      <c r="I46" s="282"/>
      <c r="J46" s="292"/>
      <c r="K46" s="282"/>
      <c r="L46" s="283"/>
    </row>
    <row r="47" spans="2:12" x14ac:dyDescent="0.35">
      <c r="B47" s="281"/>
      <c r="C47" s="282"/>
      <c r="D47" s="407" t="s">
        <v>385</v>
      </c>
      <c r="E47" s="407"/>
      <c r="F47" s="407"/>
      <c r="G47" s="407"/>
      <c r="H47" s="407"/>
      <c r="I47" s="407"/>
      <c r="J47" s="293">
        <v>1.2500000000000001E-2</v>
      </c>
      <c r="K47" s="282"/>
      <c r="L47" s="283"/>
    </row>
    <row r="48" spans="2:12" x14ac:dyDescent="0.35">
      <c r="B48" s="281"/>
      <c r="C48" s="282"/>
      <c r="D48" s="407" t="s">
        <v>386</v>
      </c>
      <c r="E48" s="407"/>
      <c r="F48" s="407"/>
      <c r="G48" s="407"/>
      <c r="H48" s="407"/>
      <c r="I48" s="407"/>
      <c r="J48" s="285">
        <v>310000</v>
      </c>
      <c r="K48" s="282"/>
      <c r="L48" s="283"/>
    </row>
    <row r="49" spans="2:12" x14ac:dyDescent="0.35">
      <c r="B49" s="281"/>
      <c r="C49" s="282"/>
      <c r="D49" s="407" t="s">
        <v>387</v>
      </c>
      <c r="E49" s="407"/>
      <c r="F49" s="407"/>
      <c r="G49" s="407"/>
      <c r="H49" s="407"/>
      <c r="I49" s="407"/>
      <c r="J49" s="294">
        <v>4.2</v>
      </c>
      <c r="K49" s="282"/>
      <c r="L49" s="283"/>
    </row>
    <row r="50" spans="2:12" x14ac:dyDescent="0.35">
      <c r="B50" s="281"/>
      <c r="C50" s="282"/>
      <c r="D50" s="407" t="s">
        <v>388</v>
      </c>
      <c r="E50" s="407"/>
      <c r="F50" s="407"/>
      <c r="G50" s="407"/>
      <c r="H50" s="407"/>
      <c r="I50" s="407"/>
      <c r="J50" s="285">
        <v>150000</v>
      </c>
      <c r="K50" s="282"/>
      <c r="L50" s="283"/>
    </row>
    <row r="51" spans="2:12" x14ac:dyDescent="0.35">
      <c r="B51" s="281"/>
      <c r="C51" s="282"/>
      <c r="D51" s="407" t="s">
        <v>389</v>
      </c>
      <c r="E51" s="407"/>
      <c r="F51" s="407"/>
      <c r="G51" s="407"/>
      <c r="H51" s="407"/>
      <c r="I51" s="407"/>
      <c r="J51" s="294">
        <v>2.5</v>
      </c>
      <c r="K51" s="282"/>
      <c r="L51" s="283"/>
    </row>
    <row r="52" spans="2:12" x14ac:dyDescent="0.35">
      <c r="B52" s="281"/>
      <c r="C52" s="282"/>
      <c r="D52" s="407" t="s">
        <v>390</v>
      </c>
      <c r="E52" s="407"/>
      <c r="F52" s="407"/>
      <c r="G52" s="407"/>
      <c r="H52" s="407"/>
      <c r="I52" s="407"/>
      <c r="J52" s="294">
        <v>1.7</v>
      </c>
      <c r="K52" s="282"/>
      <c r="L52" s="283"/>
    </row>
    <row r="53" spans="2:12" x14ac:dyDescent="0.35">
      <c r="B53" s="281"/>
      <c r="C53" s="282"/>
      <c r="D53" s="407" t="s">
        <v>391</v>
      </c>
      <c r="E53" s="407"/>
      <c r="F53" s="407"/>
      <c r="G53" s="407"/>
      <c r="H53" s="407"/>
      <c r="I53" s="407"/>
      <c r="J53" s="294">
        <v>2.4</v>
      </c>
      <c r="K53" s="282"/>
      <c r="L53" s="283"/>
    </row>
    <row r="54" spans="2:12" x14ac:dyDescent="0.35">
      <c r="B54" s="281"/>
      <c r="C54" s="282"/>
      <c r="D54" s="282"/>
      <c r="E54" s="282"/>
      <c r="F54" s="282"/>
      <c r="G54" s="282"/>
      <c r="H54" s="282"/>
      <c r="I54" s="282"/>
      <c r="J54" s="282"/>
      <c r="K54" s="282"/>
      <c r="L54" s="283"/>
    </row>
    <row r="55" spans="2:12" hidden="1" x14ac:dyDescent="0.35">
      <c r="B55" s="281"/>
      <c r="C55" s="282"/>
      <c r="D55" s="284" t="s">
        <v>392</v>
      </c>
      <c r="E55" s="282"/>
      <c r="F55" s="282"/>
      <c r="G55" s="282"/>
      <c r="H55" s="282"/>
      <c r="I55" s="282"/>
      <c r="J55" s="292"/>
      <c r="K55" s="282"/>
      <c r="L55" s="283"/>
    </row>
    <row r="56" spans="2:12" hidden="1" x14ac:dyDescent="0.35">
      <c r="B56" s="281"/>
      <c r="C56" s="282"/>
      <c r="D56" s="412"/>
      <c r="E56" s="413"/>
      <c r="F56" s="413"/>
      <c r="G56" s="414"/>
      <c r="H56" s="288">
        <v>2024</v>
      </c>
      <c r="I56" s="288">
        <v>2023</v>
      </c>
      <c r="J56" s="288" t="s">
        <v>393</v>
      </c>
      <c r="K56" s="282"/>
      <c r="L56" s="283"/>
    </row>
    <row r="57" spans="2:12" ht="30" hidden="1" customHeight="1" x14ac:dyDescent="0.35">
      <c r="B57" s="281"/>
      <c r="C57" s="282"/>
      <c r="D57" s="411" t="s">
        <v>394</v>
      </c>
      <c r="E57" s="411"/>
      <c r="F57" s="411"/>
      <c r="G57" s="411"/>
      <c r="H57" s="295">
        <v>620000</v>
      </c>
      <c r="I57" s="295">
        <v>450000</v>
      </c>
      <c r="J57" s="296">
        <v>2.5000000000000001E-2</v>
      </c>
      <c r="K57" s="282"/>
      <c r="L57" s="283"/>
    </row>
    <row r="58" spans="2:12" ht="34.4" hidden="1" customHeight="1" x14ac:dyDescent="0.35">
      <c r="B58" s="281"/>
      <c r="C58" s="282"/>
      <c r="D58" s="411" t="s">
        <v>395</v>
      </c>
      <c r="E58" s="411"/>
      <c r="F58" s="411"/>
      <c r="G58" s="411"/>
      <c r="H58" s="295">
        <v>120000</v>
      </c>
      <c r="I58" s="295">
        <v>95000</v>
      </c>
      <c r="J58" s="296">
        <v>1.7500000000000002E-2</v>
      </c>
      <c r="K58" s="282"/>
      <c r="L58" s="283"/>
    </row>
    <row r="59" spans="2:12" ht="30" hidden="1" customHeight="1" x14ac:dyDescent="0.35">
      <c r="B59" s="281"/>
      <c r="C59" s="282"/>
      <c r="D59" s="411" t="s">
        <v>396</v>
      </c>
      <c r="E59" s="411"/>
      <c r="F59" s="411"/>
      <c r="G59" s="411"/>
      <c r="H59" s="295">
        <v>0</v>
      </c>
      <c r="I59" s="295">
        <v>0</v>
      </c>
      <c r="J59" s="296">
        <v>7.4999999999999997E-3</v>
      </c>
      <c r="K59" s="282"/>
      <c r="L59" s="283"/>
    </row>
    <row r="60" spans="2:12" ht="29.9" hidden="1" customHeight="1" x14ac:dyDescent="0.35">
      <c r="B60" s="281"/>
      <c r="C60" s="282"/>
      <c r="D60" s="411" t="s">
        <v>397</v>
      </c>
      <c r="E60" s="411"/>
      <c r="F60" s="411"/>
      <c r="G60" s="411"/>
      <c r="H60" s="295">
        <v>95000</v>
      </c>
      <c r="I60" s="295">
        <v>76000</v>
      </c>
      <c r="J60" s="296">
        <v>2.5000000000000001E-2</v>
      </c>
      <c r="K60" s="282"/>
      <c r="L60" s="283"/>
    </row>
    <row r="61" spans="2:12" ht="37.4" hidden="1" customHeight="1" x14ac:dyDescent="0.35">
      <c r="B61" s="281"/>
      <c r="C61" s="282"/>
      <c r="D61" s="411" t="s">
        <v>398</v>
      </c>
      <c r="E61" s="411"/>
      <c r="F61" s="411"/>
      <c r="G61" s="411"/>
      <c r="H61" s="295">
        <v>0</v>
      </c>
      <c r="I61" s="295">
        <v>0</v>
      </c>
      <c r="J61" s="296">
        <v>7.4999999999999997E-3</v>
      </c>
      <c r="K61" s="282"/>
      <c r="L61" s="283"/>
    </row>
    <row r="62" spans="2:12" ht="31.4" hidden="1" customHeight="1" x14ac:dyDescent="0.35">
      <c r="B62" s="281"/>
      <c r="C62" s="282"/>
      <c r="D62" s="411" t="s">
        <v>399</v>
      </c>
      <c r="E62" s="411"/>
      <c r="F62" s="411"/>
      <c r="G62" s="411"/>
      <c r="H62" s="287" t="s">
        <v>400</v>
      </c>
      <c r="I62" s="287" t="s">
        <v>400</v>
      </c>
      <c r="J62" s="296">
        <v>2.5000000000000001E-2</v>
      </c>
      <c r="K62" s="282"/>
      <c r="L62" s="283"/>
    </row>
    <row r="63" spans="2:12" ht="33.75" hidden="1" customHeight="1" x14ac:dyDescent="0.35">
      <c r="B63" s="281"/>
      <c r="C63" s="282"/>
      <c r="D63" s="411" t="s">
        <v>401</v>
      </c>
      <c r="E63" s="411"/>
      <c r="F63" s="411"/>
      <c r="G63" s="411"/>
      <c r="H63" s="287" t="s">
        <v>400</v>
      </c>
      <c r="I63" s="287" t="s">
        <v>400</v>
      </c>
      <c r="J63" s="296">
        <v>8.5000000000000006E-2</v>
      </c>
      <c r="K63" s="282"/>
      <c r="L63" s="283"/>
    </row>
    <row r="64" spans="2:12" ht="33.75" hidden="1" customHeight="1" x14ac:dyDescent="0.35">
      <c r="B64" s="281"/>
      <c r="C64" s="282"/>
      <c r="D64" s="411" t="s">
        <v>402</v>
      </c>
      <c r="E64" s="411"/>
      <c r="F64" s="411"/>
      <c r="G64" s="411"/>
      <c r="H64" s="287" t="s">
        <v>400</v>
      </c>
      <c r="I64" s="287" t="s">
        <v>400</v>
      </c>
      <c r="J64" s="296">
        <v>0.3</v>
      </c>
      <c r="K64" s="282"/>
      <c r="L64" s="283"/>
    </row>
    <row r="65" spans="2:12" hidden="1" x14ac:dyDescent="0.35">
      <c r="B65" s="281"/>
      <c r="C65" s="282"/>
      <c r="D65" s="282"/>
      <c r="E65" s="282"/>
      <c r="F65" s="282"/>
      <c r="G65" s="282"/>
      <c r="H65" s="282"/>
      <c r="I65" s="282"/>
      <c r="J65" s="282"/>
      <c r="K65" s="282"/>
      <c r="L65" s="283"/>
    </row>
    <row r="66" spans="2:12" x14ac:dyDescent="0.35">
      <c r="B66" s="281"/>
      <c r="C66" s="282"/>
      <c r="D66" s="284" t="s">
        <v>403</v>
      </c>
      <c r="E66" s="282"/>
      <c r="F66" s="282"/>
      <c r="G66" s="282"/>
      <c r="H66" s="282"/>
      <c r="I66" s="282"/>
      <c r="J66" s="282"/>
      <c r="K66" s="282"/>
      <c r="L66" s="283"/>
    </row>
    <row r="67" spans="2:12" x14ac:dyDescent="0.35">
      <c r="B67" s="281"/>
      <c r="C67" s="282"/>
      <c r="D67" s="415" t="s">
        <v>404</v>
      </c>
      <c r="E67" s="415"/>
      <c r="F67" s="415"/>
      <c r="G67" s="415"/>
      <c r="H67" s="415"/>
      <c r="I67" s="415"/>
      <c r="J67" s="282"/>
      <c r="K67" s="282"/>
      <c r="L67" s="283"/>
    </row>
    <row r="68" spans="2:12" x14ac:dyDescent="0.35">
      <c r="B68" s="281"/>
      <c r="C68" s="282"/>
      <c r="D68" s="297" t="s">
        <v>405</v>
      </c>
      <c r="E68" s="297"/>
      <c r="F68" s="297"/>
      <c r="G68" s="297"/>
      <c r="H68" s="297"/>
      <c r="I68" s="297"/>
      <c r="J68" s="282"/>
      <c r="K68" s="282"/>
      <c r="L68" s="283"/>
    </row>
    <row r="69" spans="2:12" x14ac:dyDescent="0.35">
      <c r="B69" s="281"/>
      <c r="C69" s="282"/>
      <c r="D69" s="415" t="s">
        <v>406</v>
      </c>
      <c r="E69" s="415"/>
      <c r="F69" s="415"/>
      <c r="G69" s="415"/>
      <c r="H69" s="415"/>
      <c r="I69" s="415"/>
      <c r="J69" s="298">
        <v>0.5</v>
      </c>
      <c r="K69" s="282"/>
      <c r="L69" s="283"/>
    </row>
    <row r="70" spans="2:12" x14ac:dyDescent="0.35">
      <c r="B70" s="281"/>
      <c r="C70" s="282"/>
      <c r="D70" s="415" t="s">
        <v>407</v>
      </c>
      <c r="E70" s="415"/>
      <c r="F70" s="415"/>
      <c r="G70" s="415"/>
      <c r="H70" s="415"/>
      <c r="I70" s="415"/>
      <c r="J70" s="292">
        <v>25500</v>
      </c>
      <c r="K70" s="282"/>
      <c r="L70" s="283"/>
    </row>
    <row r="71" spans="2:12" x14ac:dyDescent="0.35">
      <c r="B71" s="281"/>
      <c r="C71" s="282"/>
      <c r="D71" s="415" t="s">
        <v>408</v>
      </c>
      <c r="E71" s="415"/>
      <c r="F71" s="415"/>
      <c r="G71" s="415"/>
      <c r="H71" s="415"/>
      <c r="I71" s="415"/>
      <c r="J71" s="292">
        <v>33500</v>
      </c>
      <c r="K71" s="282"/>
      <c r="L71" s="283"/>
    </row>
    <row r="72" spans="2:12" x14ac:dyDescent="0.35">
      <c r="B72" s="281"/>
      <c r="C72" s="282"/>
      <c r="D72" s="282"/>
      <c r="E72" s="282"/>
      <c r="F72" s="282"/>
      <c r="G72" s="282"/>
      <c r="H72" s="282"/>
      <c r="I72" s="282"/>
      <c r="J72" s="282"/>
      <c r="K72" s="282"/>
      <c r="L72" s="283"/>
    </row>
    <row r="73" spans="2:12" x14ac:dyDescent="0.35">
      <c r="B73" s="299" t="s">
        <v>80</v>
      </c>
      <c r="C73" s="282" t="s">
        <v>409</v>
      </c>
      <c r="D73" s="282" t="s">
        <v>410</v>
      </c>
      <c r="E73" s="282"/>
      <c r="F73" s="282"/>
      <c r="G73" s="282"/>
      <c r="H73" s="282"/>
      <c r="I73" s="282"/>
      <c r="J73" s="282"/>
      <c r="K73" s="282"/>
      <c r="L73" s="283"/>
    </row>
    <row r="74" spans="2:12" x14ac:dyDescent="0.35">
      <c r="B74" s="281"/>
      <c r="C74" s="282"/>
      <c r="D74" s="282"/>
      <c r="E74" s="282"/>
      <c r="F74" s="282"/>
      <c r="G74" s="282"/>
      <c r="H74" s="282"/>
      <c r="I74" s="282"/>
      <c r="J74" s="282"/>
      <c r="K74" s="282"/>
      <c r="L74" s="283"/>
    </row>
    <row r="75" spans="2:12" x14ac:dyDescent="0.35">
      <c r="B75" s="299" t="s">
        <v>16</v>
      </c>
      <c r="C75" s="282" t="s">
        <v>411</v>
      </c>
      <c r="D75" s="282" t="s">
        <v>412</v>
      </c>
      <c r="E75" s="282"/>
      <c r="F75" s="282"/>
      <c r="G75" s="282"/>
      <c r="H75" s="282"/>
      <c r="I75" s="282"/>
      <c r="J75" s="282"/>
      <c r="K75" s="282"/>
      <c r="L75" s="283"/>
    </row>
    <row r="76" spans="2:12" x14ac:dyDescent="0.35">
      <c r="B76" s="281"/>
      <c r="C76" s="282"/>
      <c r="D76" s="282"/>
      <c r="E76" s="282"/>
      <c r="F76" s="282"/>
      <c r="G76" s="282"/>
      <c r="H76" s="282"/>
      <c r="I76" s="282"/>
      <c r="J76" s="282"/>
      <c r="K76" s="282"/>
      <c r="L76" s="283"/>
    </row>
    <row r="77" spans="2:12" x14ac:dyDescent="0.35">
      <c r="B77" s="299" t="s">
        <v>19</v>
      </c>
      <c r="C77" s="282" t="s">
        <v>20</v>
      </c>
      <c r="D77" s="282" t="s">
        <v>413</v>
      </c>
      <c r="E77" s="282"/>
      <c r="F77" s="282"/>
      <c r="G77" s="282"/>
      <c r="H77" s="282"/>
      <c r="I77" s="282"/>
      <c r="J77" s="282"/>
      <c r="K77" s="282"/>
      <c r="L77" s="283"/>
    </row>
    <row r="78" spans="2:12" x14ac:dyDescent="0.35">
      <c r="B78" s="281"/>
      <c r="C78" s="282"/>
      <c r="D78" s="282"/>
      <c r="E78" s="282"/>
      <c r="F78" s="282"/>
      <c r="G78" s="282"/>
      <c r="H78" s="282"/>
      <c r="I78" s="282"/>
      <c r="J78" s="282"/>
      <c r="K78" s="282"/>
      <c r="L78" s="283"/>
    </row>
    <row r="79" spans="2:12" x14ac:dyDescent="0.35">
      <c r="B79" s="299" t="s">
        <v>24</v>
      </c>
      <c r="C79" s="282" t="s">
        <v>17</v>
      </c>
      <c r="D79" s="282" t="s">
        <v>414</v>
      </c>
      <c r="E79" s="282"/>
      <c r="F79" s="282"/>
      <c r="G79" s="282"/>
      <c r="H79" s="282"/>
      <c r="I79" s="282"/>
      <c r="J79" s="282"/>
      <c r="K79" s="282"/>
      <c r="L79" s="283"/>
    </row>
    <row r="80" spans="2:12" ht="15" thickBot="1" x14ac:dyDescent="0.4">
      <c r="B80" s="300"/>
      <c r="C80" s="301"/>
      <c r="D80" s="301"/>
      <c r="E80" s="301"/>
      <c r="F80" s="301"/>
      <c r="G80" s="301"/>
      <c r="H80" s="301"/>
      <c r="I80" s="301"/>
      <c r="J80" s="301"/>
      <c r="K80" s="301"/>
      <c r="L80" s="302"/>
    </row>
    <row r="81" spans="1:12" ht="15" thickBot="1" x14ac:dyDescent="0.4">
      <c r="B81" s="303" t="s">
        <v>27</v>
      </c>
      <c r="C81" s="304"/>
      <c r="D81" s="304"/>
      <c r="E81" s="304"/>
      <c r="F81" s="304"/>
      <c r="G81" s="304"/>
      <c r="H81" s="304"/>
      <c r="I81" s="304"/>
      <c r="J81" s="304"/>
      <c r="K81" s="304"/>
      <c r="L81" s="305"/>
    </row>
    <row r="82" spans="1:12" s="7" customFormat="1" x14ac:dyDescent="0.35">
      <c r="B82" s="40"/>
      <c r="C82" s="41"/>
      <c r="D82" s="42"/>
      <c r="E82" s="42"/>
      <c r="F82" s="42"/>
      <c r="G82" s="42"/>
      <c r="H82" s="42"/>
    </row>
    <row r="83" spans="1:12" x14ac:dyDescent="0.35">
      <c r="A83" s="1" t="s">
        <v>35</v>
      </c>
    </row>
    <row r="84" spans="1:12" x14ac:dyDescent="0.35">
      <c r="D84" s="306"/>
      <c r="E84" s="306"/>
      <c r="F84" s="306"/>
      <c r="G84" s="306"/>
      <c r="H84" s="306"/>
    </row>
    <row r="85" spans="1:12" x14ac:dyDescent="0.35">
      <c r="B85" s="70" t="s">
        <v>80</v>
      </c>
      <c r="C85" s="307"/>
      <c r="D85" s="307"/>
      <c r="E85" s="307"/>
      <c r="F85" s="307"/>
      <c r="G85" s="307"/>
      <c r="H85" s="306"/>
    </row>
    <row r="86" spans="1:12" x14ac:dyDescent="0.35">
      <c r="B86" s="307" t="s">
        <v>418</v>
      </c>
      <c r="C86" s="307"/>
      <c r="D86" s="307"/>
      <c r="E86" s="307"/>
      <c r="F86" s="307"/>
      <c r="G86" s="307"/>
    </row>
    <row r="87" spans="1:12" x14ac:dyDescent="0.35">
      <c r="B87" s="307" t="s">
        <v>419</v>
      </c>
      <c r="C87" s="307"/>
      <c r="D87" s="307"/>
      <c r="E87" s="307"/>
      <c r="F87" s="307"/>
      <c r="G87" s="307"/>
    </row>
    <row r="88" spans="1:12" x14ac:dyDescent="0.35">
      <c r="B88" s="307" t="s">
        <v>420</v>
      </c>
      <c r="C88" s="307"/>
      <c r="D88" s="307"/>
      <c r="E88" s="307"/>
      <c r="F88" s="307"/>
      <c r="G88" s="307"/>
    </row>
    <row r="89" spans="1:12" x14ac:dyDescent="0.35">
      <c r="B89" s="307"/>
      <c r="C89" s="307"/>
      <c r="D89" s="307"/>
      <c r="E89" s="307"/>
      <c r="F89" s="307"/>
      <c r="G89" s="307"/>
    </row>
    <row r="90" spans="1:12" x14ac:dyDescent="0.35">
      <c r="B90" s="70" t="s">
        <v>16</v>
      </c>
      <c r="C90" s="307"/>
      <c r="D90" s="307"/>
      <c r="E90" s="307"/>
      <c r="F90" s="307"/>
      <c r="G90" s="307"/>
    </row>
    <row r="91" spans="1:12" x14ac:dyDescent="0.35">
      <c r="B91" s="307" t="s">
        <v>421</v>
      </c>
      <c r="C91" s="307"/>
      <c r="D91" s="307"/>
      <c r="E91" s="307"/>
      <c r="F91" s="307"/>
      <c r="G91" s="307"/>
    </row>
    <row r="92" spans="1:12" x14ac:dyDescent="0.35">
      <c r="B92" s="307"/>
      <c r="C92" s="307" t="s">
        <v>422</v>
      </c>
      <c r="D92" s="308">
        <f>J15+J16+J17+J18+J19</f>
        <v>129100</v>
      </c>
      <c r="E92" s="307"/>
      <c r="F92" s="307"/>
      <c r="G92" s="307"/>
    </row>
    <row r="93" spans="1:12" x14ac:dyDescent="0.35">
      <c r="B93" s="307"/>
      <c r="C93" s="307" t="s">
        <v>423</v>
      </c>
      <c r="D93" s="308">
        <f>J20</f>
        <v>20000</v>
      </c>
      <c r="E93" s="307"/>
      <c r="F93" s="307"/>
      <c r="G93" s="307"/>
    </row>
    <row r="94" spans="1:12" x14ac:dyDescent="0.35">
      <c r="B94" s="307"/>
      <c r="C94" s="307" t="s">
        <v>424</v>
      </c>
      <c r="D94" s="308">
        <f>J21</f>
        <v>15000</v>
      </c>
      <c r="E94" s="307"/>
      <c r="F94" s="307"/>
      <c r="G94" s="307"/>
    </row>
    <row r="95" spans="1:12" x14ac:dyDescent="0.35">
      <c r="B95" s="307"/>
      <c r="C95" s="309" t="s">
        <v>425</v>
      </c>
      <c r="D95" s="310">
        <f>SUM(D92:D94)</f>
        <v>164100</v>
      </c>
      <c r="E95" s="307"/>
      <c r="F95" s="307"/>
      <c r="G95" s="307"/>
    </row>
    <row r="96" spans="1:12" x14ac:dyDescent="0.35">
      <c r="B96" s="307" t="s">
        <v>426</v>
      </c>
      <c r="C96" s="307"/>
      <c r="D96" s="307"/>
      <c r="E96" s="307"/>
      <c r="F96" s="307"/>
      <c r="G96" s="307"/>
    </row>
    <row r="97" spans="2:7" x14ac:dyDescent="0.35">
      <c r="B97" s="307"/>
      <c r="C97" s="307" t="s">
        <v>427</v>
      </c>
      <c r="D97" s="308">
        <f>-J22-J23</f>
        <v>-11700</v>
      </c>
      <c r="E97" s="307"/>
      <c r="F97" s="307"/>
      <c r="G97" s="307"/>
    </row>
    <row r="98" spans="2:7" x14ac:dyDescent="0.35">
      <c r="B98" s="307"/>
      <c r="C98" s="309" t="s">
        <v>428</v>
      </c>
      <c r="D98" s="310">
        <f>D95+D97</f>
        <v>152400</v>
      </c>
      <c r="E98" s="307"/>
      <c r="F98" s="307"/>
      <c r="G98" s="307"/>
    </row>
    <row r="99" spans="2:7" x14ac:dyDescent="0.35">
      <c r="B99" s="307"/>
      <c r="C99" s="309" t="s">
        <v>429</v>
      </c>
      <c r="D99" s="310">
        <f>D98-J18</f>
        <v>145600</v>
      </c>
      <c r="E99" s="307"/>
      <c r="F99" s="307"/>
      <c r="G99" s="307"/>
    </row>
    <row r="100" spans="2:7" x14ac:dyDescent="0.35">
      <c r="B100" s="307" t="s">
        <v>430</v>
      </c>
      <c r="C100" s="307"/>
      <c r="D100" s="307"/>
      <c r="E100" s="307"/>
      <c r="F100" s="307"/>
      <c r="G100" s="307"/>
    </row>
    <row r="101" spans="2:7" x14ac:dyDescent="0.35">
      <c r="B101" s="307" t="s">
        <v>431</v>
      </c>
      <c r="C101" s="307" t="s">
        <v>432</v>
      </c>
      <c r="D101" s="307" t="s">
        <v>433</v>
      </c>
      <c r="E101" s="307" t="s">
        <v>434</v>
      </c>
      <c r="F101" s="307"/>
      <c r="G101" s="307"/>
    </row>
    <row r="102" spans="2:7" x14ac:dyDescent="0.35">
      <c r="B102" s="307" t="s">
        <v>435</v>
      </c>
      <c r="C102" s="308">
        <f>J20+J21</f>
        <v>35000</v>
      </c>
      <c r="D102" s="307">
        <f>D99*40%</f>
        <v>58240</v>
      </c>
      <c r="E102" s="307">
        <v>0</v>
      </c>
      <c r="F102" s="307"/>
      <c r="G102" s="307"/>
    </row>
    <row r="103" spans="2:7" x14ac:dyDescent="0.35">
      <c r="B103" s="307" t="s">
        <v>436</v>
      </c>
      <c r="C103" s="308">
        <f>J21</f>
        <v>15000</v>
      </c>
      <c r="D103" s="307">
        <f>D99*7%</f>
        <v>10192.000000000002</v>
      </c>
      <c r="E103" s="308">
        <f>C103-D103</f>
        <v>4807.9999999999982</v>
      </c>
      <c r="F103" s="307"/>
      <c r="G103" s="307"/>
    </row>
    <row r="104" spans="2:7" x14ac:dyDescent="0.35">
      <c r="B104" s="307" t="s">
        <v>437</v>
      </c>
      <c r="C104" s="307"/>
      <c r="D104" s="307"/>
      <c r="E104" s="307"/>
      <c r="F104" s="307"/>
      <c r="G104" s="307"/>
    </row>
    <row r="105" spans="2:7" x14ac:dyDescent="0.35">
      <c r="B105" s="307"/>
      <c r="C105" s="309" t="s">
        <v>438</v>
      </c>
      <c r="D105" s="310">
        <f>D98-E103</f>
        <v>147592</v>
      </c>
      <c r="E105" s="307"/>
      <c r="F105" s="307"/>
      <c r="G105" s="307"/>
    </row>
    <row r="106" spans="2:7" x14ac:dyDescent="0.35">
      <c r="B106" s="307"/>
      <c r="C106" s="307"/>
      <c r="D106" s="307"/>
      <c r="E106" s="307"/>
      <c r="F106" s="307"/>
      <c r="G106" s="307"/>
    </row>
    <row r="107" spans="2:7" x14ac:dyDescent="0.35">
      <c r="B107" s="309" t="s">
        <v>439</v>
      </c>
      <c r="C107" s="307"/>
      <c r="D107" s="307"/>
      <c r="E107" s="307"/>
      <c r="F107" s="307"/>
      <c r="G107" s="307"/>
    </row>
    <row r="108" spans="2:7" x14ac:dyDescent="0.35">
      <c r="B108" s="309" t="s">
        <v>440</v>
      </c>
      <c r="C108" s="307"/>
      <c r="D108" s="307"/>
      <c r="E108" s="307"/>
      <c r="F108" s="307"/>
      <c r="G108" s="307"/>
    </row>
    <row r="109" spans="2:7" x14ac:dyDescent="0.35">
      <c r="B109" s="307"/>
      <c r="C109" s="307" t="s">
        <v>441</v>
      </c>
      <c r="D109" s="307" t="s">
        <v>442</v>
      </c>
      <c r="E109" s="307" t="s">
        <v>443</v>
      </c>
      <c r="F109" s="309" t="s">
        <v>444</v>
      </c>
      <c r="G109" s="307" t="s">
        <v>445</v>
      </c>
    </row>
    <row r="110" spans="2:7" x14ac:dyDescent="0.35">
      <c r="B110" s="307"/>
      <c r="C110" s="307" t="s">
        <v>446</v>
      </c>
      <c r="D110" s="311">
        <f>F33/(1+H33)</f>
        <v>322727.27272727271</v>
      </c>
      <c r="E110" s="311">
        <f>G33/(1+H33)</f>
        <v>113636.36363636363</v>
      </c>
      <c r="F110" s="312">
        <f>(D110-E110)*I33*J33</f>
        <v>23000</v>
      </c>
      <c r="G110" s="307"/>
    </row>
    <row r="111" spans="2:7" x14ac:dyDescent="0.35">
      <c r="B111" s="307"/>
      <c r="C111" s="307" t="s">
        <v>447</v>
      </c>
      <c r="D111" s="311">
        <f>F34/(1+H34)</f>
        <v>163636.36363636362</v>
      </c>
      <c r="E111" s="311">
        <f>G34/(1+H34)</f>
        <v>49999.999999999993</v>
      </c>
      <c r="F111" s="312">
        <f>(D111-E111)*I34*J34</f>
        <v>12500</v>
      </c>
      <c r="G111" s="307"/>
    </row>
    <row r="112" spans="2:7" x14ac:dyDescent="0.35">
      <c r="B112" s="307"/>
      <c r="C112" s="309" t="s">
        <v>448</v>
      </c>
      <c r="D112" s="307"/>
      <c r="E112" s="307"/>
      <c r="F112" s="313">
        <f>SUM(F110:F111)</f>
        <v>35500</v>
      </c>
      <c r="G112" s="307"/>
    </row>
    <row r="113" spans="2:7" x14ac:dyDescent="0.35">
      <c r="B113" s="307"/>
      <c r="C113" s="307"/>
      <c r="D113" s="307"/>
      <c r="E113" s="307"/>
      <c r="F113" s="307"/>
      <c r="G113" s="307"/>
    </row>
    <row r="114" spans="2:7" x14ac:dyDescent="0.35">
      <c r="B114" s="309" t="s">
        <v>449</v>
      </c>
      <c r="C114" s="307"/>
      <c r="D114" s="307"/>
      <c r="E114" s="307"/>
      <c r="F114" s="307"/>
      <c r="G114" s="307"/>
    </row>
    <row r="115" spans="2:7" x14ac:dyDescent="0.35">
      <c r="B115" s="307"/>
      <c r="C115" s="307" t="s">
        <v>441</v>
      </c>
      <c r="D115" s="307" t="s">
        <v>450</v>
      </c>
      <c r="E115" s="307" t="s">
        <v>451</v>
      </c>
      <c r="F115" s="309" t="s">
        <v>444</v>
      </c>
      <c r="G115" s="307" t="s">
        <v>452</v>
      </c>
    </row>
    <row r="116" spans="2:7" x14ac:dyDescent="0.35">
      <c r="B116" s="307"/>
      <c r="C116" s="307" t="s">
        <v>446</v>
      </c>
      <c r="D116" s="314">
        <f>H37</f>
        <v>280000</v>
      </c>
      <c r="E116" s="314">
        <f>(F37-G37)</f>
        <v>125000</v>
      </c>
      <c r="F116" s="314">
        <f>MAX(30%*D116,E116)*I37</f>
        <v>18750</v>
      </c>
      <c r="G116" s="307"/>
    </row>
    <row r="117" spans="2:7" x14ac:dyDescent="0.35">
      <c r="B117" s="307"/>
      <c r="C117" s="307" t="s">
        <v>447</v>
      </c>
      <c r="D117" s="314">
        <f>H38</f>
        <v>125000</v>
      </c>
      <c r="E117" s="314">
        <f t="shared" ref="E117" si="0">(F38-G38)</f>
        <v>67000</v>
      </c>
      <c r="F117" s="314">
        <f>MAX(30%*D117,E117)*I38</f>
        <v>10050</v>
      </c>
      <c r="G117" s="307"/>
    </row>
    <row r="118" spans="2:7" x14ac:dyDescent="0.35">
      <c r="B118" s="307"/>
      <c r="C118" s="309" t="s">
        <v>448</v>
      </c>
      <c r="D118" s="307"/>
      <c r="E118" s="314"/>
      <c r="F118" s="313">
        <f>SUM(F116:F117)</f>
        <v>28800</v>
      </c>
      <c r="G118" s="307"/>
    </row>
    <row r="119" spans="2:7" x14ac:dyDescent="0.35">
      <c r="B119" s="307"/>
      <c r="C119" s="307"/>
      <c r="D119" s="307"/>
      <c r="E119" s="307"/>
      <c r="F119" s="307"/>
      <c r="G119" s="307"/>
    </row>
    <row r="120" spans="2:7" x14ac:dyDescent="0.35">
      <c r="B120" s="309" t="s">
        <v>453</v>
      </c>
      <c r="C120" s="307"/>
      <c r="D120" s="307"/>
      <c r="E120" s="307"/>
      <c r="F120" s="310">
        <f>J29</f>
        <v>2300</v>
      </c>
      <c r="G120" s="307"/>
    </row>
    <row r="121" spans="2:7" x14ac:dyDescent="0.35">
      <c r="B121" s="309" t="s">
        <v>454</v>
      </c>
      <c r="C121" s="307"/>
      <c r="D121" s="307"/>
      <c r="E121" s="307"/>
      <c r="F121" s="310">
        <f>J30</f>
        <v>0</v>
      </c>
      <c r="G121" s="307"/>
    </row>
    <row r="122" spans="2:7" x14ac:dyDescent="0.35">
      <c r="B122" s="307"/>
      <c r="C122" s="307"/>
      <c r="D122" s="307"/>
      <c r="E122" s="307"/>
      <c r="F122" s="307"/>
      <c r="G122" s="307"/>
    </row>
    <row r="123" spans="2:7" x14ac:dyDescent="0.35">
      <c r="B123" s="309" t="s">
        <v>455</v>
      </c>
      <c r="C123" s="307"/>
      <c r="D123" s="307"/>
      <c r="E123" s="307"/>
      <c r="F123" s="313">
        <f>F112+F118+F120+F121</f>
        <v>66600</v>
      </c>
      <c r="G123" s="307"/>
    </row>
    <row r="124" spans="2:7" x14ac:dyDescent="0.35">
      <c r="B124" s="307"/>
      <c r="C124" s="307"/>
      <c r="D124" s="307"/>
      <c r="E124" s="307"/>
      <c r="F124" s="307"/>
      <c r="G124" s="307"/>
    </row>
    <row r="125" spans="2:7" x14ac:dyDescent="0.35">
      <c r="B125" s="309" t="s">
        <v>456</v>
      </c>
      <c r="C125" s="307"/>
      <c r="D125" s="307"/>
      <c r="E125" s="307"/>
      <c r="F125" s="307"/>
      <c r="G125" s="307"/>
    </row>
    <row r="126" spans="2:7" x14ac:dyDescent="0.35">
      <c r="B126" s="309" t="s">
        <v>457</v>
      </c>
      <c r="C126" s="307"/>
      <c r="D126" s="307"/>
      <c r="E126" s="307"/>
      <c r="F126" s="307" t="s">
        <v>458</v>
      </c>
      <c r="G126" s="307"/>
    </row>
    <row r="127" spans="2:7" x14ac:dyDescent="0.35">
      <c r="B127" s="307"/>
      <c r="C127" s="307"/>
      <c r="D127" s="307" t="s">
        <v>459</v>
      </c>
      <c r="E127" s="307" t="s">
        <v>460</v>
      </c>
      <c r="F127" s="307"/>
      <c r="G127" s="307"/>
    </row>
    <row r="128" spans="2:7" x14ac:dyDescent="0.35">
      <c r="B128" s="307"/>
      <c r="C128" s="307" t="s">
        <v>461</v>
      </c>
      <c r="D128" s="308">
        <f>J48+J50</f>
        <v>460000</v>
      </c>
      <c r="E128" s="315">
        <f>(J48*J49+J50*J51)/D128</f>
        <v>3.6456521739130436</v>
      </c>
      <c r="F128" s="307"/>
      <c r="G128" s="307"/>
    </row>
    <row r="129" spans="2:7" x14ac:dyDescent="0.35">
      <c r="B129" s="307"/>
      <c r="C129" s="307"/>
      <c r="D129" s="307"/>
      <c r="E129" s="307"/>
      <c r="F129" s="307"/>
      <c r="G129" s="307"/>
    </row>
    <row r="130" spans="2:7" x14ac:dyDescent="0.35">
      <c r="B130" s="307"/>
      <c r="C130" s="307" t="s">
        <v>462</v>
      </c>
      <c r="D130" s="314">
        <f>F33-G33+F34-G34</f>
        <v>355000</v>
      </c>
      <c r="E130" s="316">
        <f>((F33+F34)*J53-(G33+G34)*J52)/D130</f>
        <v>2.7549295774647886</v>
      </c>
      <c r="F130" s="307" t="s">
        <v>463</v>
      </c>
      <c r="G130" s="307"/>
    </row>
    <row r="131" spans="2:7" x14ac:dyDescent="0.35">
      <c r="B131" s="307"/>
      <c r="C131" s="309" t="s">
        <v>444</v>
      </c>
      <c r="D131" s="317">
        <f>ABS(D128*E128*J47)-ABS(D130*E130*J47)</f>
        <v>8737.5</v>
      </c>
      <c r="E131" s="307"/>
      <c r="F131" s="307"/>
      <c r="G131" s="307"/>
    </row>
    <row r="132" spans="2:7" x14ac:dyDescent="0.35">
      <c r="B132" s="307"/>
      <c r="C132" s="307"/>
      <c r="D132" s="307"/>
      <c r="E132" s="307"/>
      <c r="F132" s="307"/>
      <c r="G132" s="307"/>
    </row>
    <row r="133" spans="2:7" x14ac:dyDescent="0.35">
      <c r="B133" s="309" t="s">
        <v>464</v>
      </c>
      <c r="C133" s="307"/>
      <c r="D133" s="318">
        <f>D131+J43+J44+J45</f>
        <v>40737.5</v>
      </c>
      <c r="E133" s="307"/>
      <c r="F133" s="307"/>
      <c r="G133" s="307"/>
    </row>
    <row r="134" spans="2:7" x14ac:dyDescent="0.35">
      <c r="B134" s="309" t="s">
        <v>465</v>
      </c>
      <c r="C134" s="307"/>
      <c r="D134" s="310">
        <f>J70</f>
        <v>25500</v>
      </c>
      <c r="E134" s="307"/>
      <c r="F134" s="307"/>
      <c r="G134" s="307"/>
    </row>
    <row r="135" spans="2:7" x14ac:dyDescent="0.35">
      <c r="B135" s="309" t="s">
        <v>466</v>
      </c>
      <c r="C135" s="307"/>
      <c r="D135" s="310">
        <f>J71</f>
        <v>33500</v>
      </c>
      <c r="E135" s="307"/>
      <c r="F135" s="307"/>
      <c r="G135" s="307"/>
    </row>
    <row r="136" spans="2:7" x14ac:dyDescent="0.35">
      <c r="B136" s="307"/>
      <c r="C136" s="307"/>
      <c r="D136" s="307"/>
      <c r="E136" s="307"/>
      <c r="F136" s="307"/>
      <c r="G136" s="307"/>
    </row>
    <row r="137" spans="2:7" x14ac:dyDescent="0.35">
      <c r="B137" s="307" t="s">
        <v>467</v>
      </c>
      <c r="C137" s="307"/>
      <c r="D137" s="319">
        <f>F123+D133+D134+D135</f>
        <v>166337.5</v>
      </c>
      <c r="E137" s="307"/>
      <c r="F137" s="307"/>
      <c r="G137" s="307"/>
    </row>
    <row r="138" spans="2:7" x14ac:dyDescent="0.35">
      <c r="B138" s="307"/>
      <c r="C138" s="307"/>
      <c r="D138" s="307"/>
      <c r="E138" s="307"/>
      <c r="F138" s="307"/>
      <c r="G138" s="307"/>
    </row>
    <row r="139" spans="2:7" x14ac:dyDescent="0.35">
      <c r="B139" s="320" t="s">
        <v>468</v>
      </c>
      <c r="C139" s="307"/>
      <c r="D139" s="307"/>
      <c r="E139" s="307"/>
      <c r="F139" s="307"/>
      <c r="G139" s="307"/>
    </row>
    <row r="140" spans="2:7" x14ac:dyDescent="0.35">
      <c r="B140" s="307"/>
      <c r="C140" s="307"/>
      <c r="D140" s="307"/>
      <c r="E140" s="307"/>
      <c r="F140" s="307"/>
      <c r="G140" s="307"/>
    </row>
    <row r="141" spans="2:7" x14ac:dyDescent="0.35">
      <c r="B141" s="307" t="s">
        <v>469</v>
      </c>
      <c r="C141" s="307"/>
      <c r="D141" s="321">
        <f>D133+D134</f>
        <v>66237.5</v>
      </c>
      <c r="E141" s="307"/>
      <c r="F141" s="307"/>
      <c r="G141" s="307"/>
    </row>
    <row r="142" spans="2:7" x14ac:dyDescent="0.35">
      <c r="B142" s="307" t="s">
        <v>470</v>
      </c>
      <c r="C142" s="307"/>
      <c r="D142" s="312">
        <f>F123</f>
        <v>66600</v>
      </c>
      <c r="E142" s="307"/>
      <c r="F142" s="307"/>
      <c r="G142" s="307"/>
    </row>
    <row r="143" spans="2:7" x14ac:dyDescent="0.35">
      <c r="B143" s="307"/>
      <c r="C143" s="307"/>
      <c r="D143" s="307"/>
      <c r="E143" s="307"/>
      <c r="F143" s="307"/>
      <c r="G143" s="307"/>
    </row>
    <row r="144" spans="2:7" x14ac:dyDescent="0.35">
      <c r="B144" s="309" t="s">
        <v>471</v>
      </c>
      <c r="C144" s="307"/>
      <c r="D144" s="322">
        <f>D141+D142-SQRT(D141^2+D142^2+2*D141*D142*J69)</f>
        <v>17796.707642462759</v>
      </c>
      <c r="E144" s="307"/>
      <c r="F144" s="307"/>
      <c r="G144" s="307"/>
    </row>
    <row r="145" spans="1:7" x14ac:dyDescent="0.35">
      <c r="B145" s="309" t="s">
        <v>472</v>
      </c>
      <c r="C145" s="307"/>
      <c r="D145" s="322">
        <f>D137-D144</f>
        <v>148540.79235753726</v>
      </c>
      <c r="E145" s="307"/>
      <c r="F145" s="307"/>
      <c r="G145" s="307"/>
    </row>
    <row r="146" spans="1:7" x14ac:dyDescent="0.35">
      <c r="B146" s="309" t="s">
        <v>473</v>
      </c>
      <c r="C146" s="307"/>
      <c r="D146" s="322">
        <f>D145/1.5</f>
        <v>99027.194905024837</v>
      </c>
      <c r="E146" s="307"/>
      <c r="F146" s="307"/>
      <c r="G146" s="307"/>
    </row>
    <row r="147" spans="1:7" x14ac:dyDescent="0.35">
      <c r="B147" s="307"/>
      <c r="C147" s="307"/>
      <c r="D147" s="307"/>
      <c r="E147" s="307"/>
      <c r="F147" s="307"/>
      <c r="G147" s="307"/>
    </row>
    <row r="148" spans="1:7" x14ac:dyDescent="0.35">
      <c r="B148" s="309" t="s">
        <v>474</v>
      </c>
      <c r="C148" s="307"/>
      <c r="D148" s="323">
        <f>D105/D146</f>
        <v>1.4904188707107455</v>
      </c>
      <c r="E148" s="307"/>
      <c r="F148" s="307"/>
      <c r="G148" s="307"/>
    </row>
    <row r="149" spans="1:7" x14ac:dyDescent="0.35">
      <c r="B149" s="307"/>
      <c r="C149" s="307"/>
      <c r="D149" s="307"/>
      <c r="E149" s="307"/>
      <c r="F149" s="307"/>
      <c r="G149" s="307"/>
    </row>
    <row r="150" spans="1:7" x14ac:dyDescent="0.35">
      <c r="B150" s="70" t="s">
        <v>19</v>
      </c>
      <c r="C150" s="307"/>
      <c r="D150" s="307"/>
      <c r="E150" s="307"/>
      <c r="F150" s="307"/>
      <c r="G150" s="307"/>
    </row>
    <row r="151" spans="1:7" x14ac:dyDescent="0.35">
      <c r="B151" s="307" t="s">
        <v>475</v>
      </c>
      <c r="C151" s="307"/>
      <c r="D151" s="307"/>
      <c r="E151" s="307"/>
      <c r="F151" s="307"/>
      <c r="G151" s="307"/>
    </row>
    <row r="152" spans="1:7" x14ac:dyDescent="0.35">
      <c r="B152" s="307" t="s">
        <v>476</v>
      </c>
      <c r="C152" s="307"/>
      <c r="D152" s="307"/>
      <c r="E152" s="307"/>
      <c r="F152" s="307"/>
      <c r="G152" s="307"/>
    </row>
    <row r="153" spans="1:7" x14ac:dyDescent="0.35">
      <c r="B153" s="307"/>
      <c r="C153" s="307"/>
      <c r="D153" s="307"/>
      <c r="E153" s="307"/>
      <c r="F153" s="307"/>
      <c r="G153" s="307"/>
    </row>
    <row r="154" spans="1:7" x14ac:dyDescent="0.35">
      <c r="B154" s="70" t="s">
        <v>24</v>
      </c>
      <c r="C154" s="307"/>
      <c r="D154" s="307"/>
      <c r="E154" s="307"/>
      <c r="F154" s="307"/>
      <c r="G154" s="307"/>
    </row>
    <row r="155" spans="1:7" x14ac:dyDescent="0.35">
      <c r="B155" s="307" t="s">
        <v>477</v>
      </c>
      <c r="C155" s="307"/>
      <c r="D155" s="307"/>
      <c r="E155" s="307"/>
      <c r="F155" s="307"/>
      <c r="G155" s="307"/>
    </row>
    <row r="156" spans="1:7" x14ac:dyDescent="0.35">
      <c r="B156" s="307" t="s">
        <v>478</v>
      </c>
      <c r="C156" s="307"/>
      <c r="D156" s="307"/>
      <c r="E156" s="307"/>
      <c r="F156" s="307"/>
      <c r="G156" s="307"/>
    </row>
    <row r="158" spans="1:7" x14ac:dyDescent="0.35">
      <c r="A158" s="1" t="s">
        <v>8</v>
      </c>
    </row>
    <row r="159" spans="1:7" x14ac:dyDescent="0.35">
      <c r="A159" t="s">
        <v>56</v>
      </c>
    </row>
    <row r="163" spans="1:1" x14ac:dyDescent="0.35">
      <c r="A163" s="1" t="s">
        <v>9</v>
      </c>
    </row>
    <row r="164" spans="1:1" x14ac:dyDescent="0.35">
      <c r="A164" t="s">
        <v>479</v>
      </c>
    </row>
    <row r="165" spans="1:1" x14ac:dyDescent="0.35">
      <c r="A165" t="s">
        <v>480</v>
      </c>
    </row>
    <row r="166" spans="1:1" x14ac:dyDescent="0.35">
      <c r="A166" t="s">
        <v>481</v>
      </c>
    </row>
    <row r="168" spans="1:1" x14ac:dyDescent="0.35">
      <c r="A168" s="1" t="s">
        <v>10</v>
      </c>
    </row>
    <row r="169" spans="1:1" x14ac:dyDescent="0.35">
      <c r="A169" t="s">
        <v>482</v>
      </c>
    </row>
    <row r="170" spans="1:1" x14ac:dyDescent="0.35">
      <c r="A170" t="s">
        <v>483</v>
      </c>
    </row>
    <row r="171" spans="1:1" x14ac:dyDescent="0.35">
      <c r="A171" t="s">
        <v>484</v>
      </c>
    </row>
    <row r="172" spans="1:1" x14ac:dyDescent="0.35">
      <c r="A172" t="s">
        <v>485</v>
      </c>
    </row>
  </sheetData>
  <mergeCells count="45">
    <mergeCell ref="D69:I69"/>
    <mergeCell ref="D70:I70"/>
    <mergeCell ref="D71:I71"/>
    <mergeCell ref="D60:G60"/>
    <mergeCell ref="D61:G61"/>
    <mergeCell ref="D62:G62"/>
    <mergeCell ref="D63:G63"/>
    <mergeCell ref="D64:G64"/>
    <mergeCell ref="D67:I67"/>
    <mergeCell ref="D59:G59"/>
    <mergeCell ref="D45:I45"/>
    <mergeCell ref="D47:I47"/>
    <mergeCell ref="D48:I48"/>
    <mergeCell ref="D49:I49"/>
    <mergeCell ref="D50:I50"/>
    <mergeCell ref="D51:I51"/>
    <mergeCell ref="D52:I52"/>
    <mergeCell ref="D53:I53"/>
    <mergeCell ref="D56:G56"/>
    <mergeCell ref="D57:G57"/>
    <mergeCell ref="D58:G58"/>
    <mergeCell ref="D44:I44"/>
    <mergeCell ref="D29:I29"/>
    <mergeCell ref="D30:I30"/>
    <mergeCell ref="D32:E32"/>
    <mergeCell ref="D33:E33"/>
    <mergeCell ref="D34:E34"/>
    <mergeCell ref="D36:E36"/>
    <mergeCell ref="D37:E37"/>
    <mergeCell ref="D38:E38"/>
    <mergeCell ref="D41:I41"/>
    <mergeCell ref="D42:I42"/>
    <mergeCell ref="D43:I43"/>
    <mergeCell ref="D28:I28"/>
    <mergeCell ref="D15:I15"/>
    <mergeCell ref="D16:I16"/>
    <mergeCell ref="D17:I17"/>
    <mergeCell ref="D18:I18"/>
    <mergeCell ref="D19:I19"/>
    <mergeCell ref="D20:I20"/>
    <mergeCell ref="D21:I21"/>
    <mergeCell ref="D22:I22"/>
    <mergeCell ref="D23:I23"/>
    <mergeCell ref="D26:I26"/>
    <mergeCell ref="D27:I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2AD8-3497-4637-8E07-D90F330019A9}">
  <dimension ref="A1:AQ294"/>
  <sheetViews>
    <sheetView workbookViewId="0">
      <selection activeCell="A44" sqref="A44:XFD179"/>
    </sheetView>
  </sheetViews>
  <sheetFormatPr defaultColWidth="0" defaultRowHeight="14.5" zeroHeight="1" x14ac:dyDescent="0.35"/>
  <cols>
    <col min="1" max="1" width="7.7265625" style="110" customWidth="1"/>
    <col min="2" max="2" width="11.453125" style="111" customWidth="1"/>
    <col min="3" max="3" width="36.7265625" style="110" customWidth="1"/>
    <col min="4" max="4" width="17.453125" style="110" customWidth="1"/>
    <col min="5" max="5" width="16" style="110" customWidth="1"/>
    <col min="6" max="6" width="13.7265625" style="110" customWidth="1"/>
    <col min="7" max="7" width="14.453125" style="110" customWidth="1"/>
    <col min="8" max="11" width="10.453125" style="110" customWidth="1"/>
    <col min="12" max="12" width="12.7265625" style="110" customWidth="1"/>
    <col min="13" max="15" width="10.453125" style="110" customWidth="1"/>
    <col min="16" max="16" width="11.26953125" style="110" customWidth="1"/>
    <col min="17" max="43" width="10.453125" style="110" customWidth="1"/>
    <col min="44" max="16384" width="10.453125" style="110" hidden="1"/>
  </cols>
  <sheetData>
    <row r="1" spans="1:11" x14ac:dyDescent="0.35">
      <c r="A1" s="148" t="s">
        <v>61</v>
      </c>
      <c r="B1" s="249">
        <v>4.5</v>
      </c>
      <c r="C1" s="145"/>
      <c r="D1" s="145"/>
      <c r="E1" s="145"/>
      <c r="F1" s="145"/>
      <c r="G1" s="145"/>
      <c r="H1" s="145"/>
      <c r="I1" s="145"/>
      <c r="J1" s="145"/>
      <c r="K1" s="132"/>
    </row>
    <row r="2" spans="1:11" x14ac:dyDescent="0.35">
      <c r="A2" s="146"/>
      <c r="B2" s="140"/>
      <c r="C2" s="145"/>
      <c r="D2" s="145"/>
      <c r="E2" s="145"/>
      <c r="F2" s="145"/>
      <c r="G2" s="145"/>
      <c r="H2" s="145"/>
      <c r="I2" s="145"/>
      <c r="J2" s="145"/>
      <c r="K2" s="132"/>
    </row>
    <row r="3" spans="1:11" x14ac:dyDescent="0.35">
      <c r="A3" s="324"/>
      <c r="B3" s="140"/>
      <c r="C3" s="325" t="s">
        <v>352</v>
      </c>
      <c r="D3" s="145"/>
      <c r="E3" s="145"/>
      <c r="F3" s="145"/>
      <c r="G3" s="145"/>
      <c r="H3" s="145"/>
      <c r="I3" s="145"/>
      <c r="J3" s="145"/>
      <c r="K3" s="132"/>
    </row>
    <row r="4" spans="1:11" x14ac:dyDescent="0.35">
      <c r="A4" s="324"/>
      <c r="B4" s="140"/>
      <c r="C4" s="145"/>
      <c r="D4" s="145"/>
      <c r="E4" s="145"/>
      <c r="F4" s="145"/>
      <c r="G4" s="145"/>
      <c r="H4" s="145"/>
      <c r="I4" s="145"/>
      <c r="J4" s="145"/>
      <c r="K4" s="132"/>
    </row>
    <row r="5" spans="1:11" x14ac:dyDescent="0.35">
      <c r="A5" s="324"/>
      <c r="B5" s="140"/>
      <c r="C5" s="145" t="s">
        <v>486</v>
      </c>
      <c r="D5" s="145"/>
      <c r="E5" s="145"/>
      <c r="F5" s="145"/>
      <c r="G5" s="145"/>
      <c r="H5" s="145"/>
      <c r="I5" s="145"/>
      <c r="J5" s="145"/>
      <c r="K5" s="132"/>
    </row>
    <row r="6" spans="1:11" x14ac:dyDescent="0.35">
      <c r="A6" s="324"/>
      <c r="B6" s="140"/>
      <c r="C6" s="145" t="s">
        <v>487</v>
      </c>
      <c r="D6" s="145"/>
      <c r="E6" s="145"/>
      <c r="F6" s="145"/>
      <c r="G6" s="145"/>
      <c r="H6" s="145"/>
      <c r="I6" s="145"/>
      <c r="J6" s="145"/>
      <c r="K6" s="132"/>
    </row>
    <row r="7" spans="1:11" x14ac:dyDescent="0.35">
      <c r="A7" s="324"/>
      <c r="B7" s="140"/>
      <c r="C7" s="145" t="s">
        <v>488</v>
      </c>
      <c r="D7" s="145"/>
      <c r="E7" s="145"/>
      <c r="F7" s="145"/>
      <c r="G7" s="145"/>
      <c r="H7" s="145"/>
      <c r="I7" s="145"/>
      <c r="J7" s="145"/>
      <c r="K7" s="132"/>
    </row>
    <row r="8" spans="1:11" x14ac:dyDescent="0.35">
      <c r="A8" s="324"/>
      <c r="B8" s="140"/>
      <c r="C8" s="145" t="s">
        <v>489</v>
      </c>
      <c r="D8" s="145"/>
      <c r="E8" s="145"/>
      <c r="F8" s="145"/>
      <c r="G8" s="145"/>
      <c r="H8" s="145"/>
      <c r="I8" s="145"/>
      <c r="J8" s="145"/>
      <c r="K8" s="132"/>
    </row>
    <row r="9" spans="1:11" x14ac:dyDescent="0.35">
      <c r="A9" s="324"/>
      <c r="B9" s="140"/>
      <c r="C9" s="326" t="s">
        <v>490</v>
      </c>
      <c r="D9" s="145"/>
      <c r="E9" s="145"/>
      <c r="F9" s="145"/>
      <c r="G9" s="145"/>
      <c r="H9" s="145"/>
      <c r="I9" s="145"/>
      <c r="J9" s="145"/>
      <c r="K9" s="132"/>
    </row>
    <row r="10" spans="1:11" x14ac:dyDescent="0.35">
      <c r="A10" s="324"/>
      <c r="B10" s="140"/>
      <c r="C10" s="327" t="s">
        <v>491</v>
      </c>
      <c r="D10" s="145"/>
      <c r="E10" s="145"/>
      <c r="F10" s="145"/>
      <c r="G10" s="145"/>
      <c r="H10" s="145"/>
      <c r="I10" s="145"/>
      <c r="J10" s="145"/>
      <c r="K10" s="132"/>
    </row>
    <row r="11" spans="1:11" x14ac:dyDescent="0.35">
      <c r="A11" s="324"/>
      <c r="B11" s="140"/>
      <c r="C11" s="328" t="s">
        <v>492</v>
      </c>
      <c r="D11" s="329"/>
      <c r="E11" s="329"/>
      <c r="F11" s="330"/>
      <c r="G11" s="331">
        <v>2000000</v>
      </c>
      <c r="H11" s="145"/>
      <c r="I11" s="145"/>
      <c r="J11" s="145"/>
      <c r="K11" s="132"/>
    </row>
    <row r="12" spans="1:11" x14ac:dyDescent="0.35">
      <c r="A12" s="324"/>
      <c r="B12" s="140"/>
      <c r="C12" s="328" t="s">
        <v>493</v>
      </c>
      <c r="D12" s="329"/>
      <c r="E12" s="329"/>
      <c r="F12" s="330"/>
      <c r="G12" s="332">
        <v>0.12</v>
      </c>
      <c r="H12" s="145"/>
      <c r="I12" s="145"/>
      <c r="J12" s="145"/>
      <c r="K12" s="132"/>
    </row>
    <row r="13" spans="1:11" x14ac:dyDescent="0.35">
      <c r="A13" s="324"/>
      <c r="B13" s="140"/>
      <c r="C13" s="145"/>
      <c r="D13" s="145"/>
      <c r="E13" s="145"/>
      <c r="F13" s="145"/>
      <c r="G13" s="145"/>
      <c r="H13" s="145"/>
      <c r="I13" s="145"/>
      <c r="J13" s="145"/>
      <c r="K13" s="132"/>
    </row>
    <row r="14" spans="1:11" x14ac:dyDescent="0.35">
      <c r="A14" s="324"/>
      <c r="B14" s="140"/>
      <c r="C14" s="145" t="s">
        <v>494</v>
      </c>
      <c r="D14" s="145"/>
      <c r="E14" s="145"/>
      <c r="F14" s="145"/>
      <c r="G14" s="145"/>
      <c r="H14" s="145"/>
      <c r="I14" s="145"/>
      <c r="J14" s="145"/>
      <c r="K14" s="132"/>
    </row>
    <row r="15" spans="1:11" x14ac:dyDescent="0.35">
      <c r="A15" s="324"/>
      <c r="B15" s="140"/>
      <c r="C15" s="333" t="s">
        <v>495</v>
      </c>
      <c r="D15" s="334"/>
      <c r="E15" s="335">
        <v>0.5</v>
      </c>
      <c r="F15" s="336">
        <v>1.5</v>
      </c>
      <c r="G15" s="336">
        <v>2.5</v>
      </c>
      <c r="H15" s="336">
        <v>3.5</v>
      </c>
      <c r="I15" s="334">
        <v>4.5</v>
      </c>
      <c r="J15" s="145"/>
      <c r="K15" s="132"/>
    </row>
    <row r="16" spans="1:11" x14ac:dyDescent="0.35">
      <c r="A16" s="324"/>
      <c r="B16" s="140"/>
      <c r="C16" s="333" t="s">
        <v>496</v>
      </c>
      <c r="D16" s="334"/>
      <c r="E16" s="337">
        <v>0.02</v>
      </c>
      <c r="F16" s="337">
        <v>2.2499999999999999E-2</v>
      </c>
      <c r="G16" s="337">
        <v>2.5000000000000001E-2</v>
      </c>
      <c r="H16" s="337">
        <v>2.75E-2</v>
      </c>
      <c r="I16" s="338">
        <v>0.03</v>
      </c>
      <c r="J16" s="145"/>
      <c r="K16" s="132"/>
    </row>
    <row r="17" spans="1:11" x14ac:dyDescent="0.35">
      <c r="A17" s="324"/>
      <c r="B17" s="140"/>
      <c r="C17" s="339" t="s">
        <v>497</v>
      </c>
      <c r="D17" s="340"/>
      <c r="E17" s="341">
        <v>0.03</v>
      </c>
      <c r="F17" s="341">
        <v>3.2500000000000001E-2</v>
      </c>
      <c r="G17" s="341">
        <v>3.5000000000000003E-2</v>
      </c>
      <c r="H17" s="341">
        <v>3.7499999999999999E-2</v>
      </c>
      <c r="I17" s="342">
        <v>0.04</v>
      </c>
      <c r="J17" s="145"/>
      <c r="K17" s="132"/>
    </row>
    <row r="18" spans="1:11" x14ac:dyDescent="0.35">
      <c r="A18" s="324"/>
      <c r="B18" s="140"/>
      <c r="C18" s="339" t="s">
        <v>498</v>
      </c>
      <c r="D18" s="340"/>
      <c r="E18" s="341">
        <v>3.5000000000000003E-2</v>
      </c>
      <c r="F18" s="341">
        <v>0.04</v>
      </c>
      <c r="G18" s="341">
        <v>4.4999999999999998E-2</v>
      </c>
      <c r="H18" s="341">
        <v>0.05</v>
      </c>
      <c r="I18" s="342">
        <v>5.5E-2</v>
      </c>
      <c r="J18" s="145"/>
      <c r="K18" s="132"/>
    </row>
    <row r="19" spans="1:11" x14ac:dyDescent="0.35">
      <c r="A19" s="324"/>
      <c r="B19" s="140"/>
      <c r="C19" s="343" t="s">
        <v>499</v>
      </c>
      <c r="D19" s="344"/>
      <c r="E19" s="345">
        <v>4.2500000000000003E-2</v>
      </c>
      <c r="F19" s="345">
        <v>4.7500000000000001E-2</v>
      </c>
      <c r="G19" s="345">
        <v>5.2499999999999998E-2</v>
      </c>
      <c r="H19" s="345">
        <v>5.7500000000000002E-2</v>
      </c>
      <c r="I19" s="346">
        <v>6.25E-2</v>
      </c>
      <c r="J19" s="145"/>
      <c r="K19" s="132"/>
    </row>
    <row r="20" spans="1:11" x14ac:dyDescent="0.35">
      <c r="A20" s="324"/>
      <c r="B20" s="140"/>
      <c r="C20" s="145"/>
      <c r="D20" s="145"/>
      <c r="E20" s="347"/>
      <c r="F20" s="347"/>
      <c r="G20" s="347"/>
      <c r="H20" s="347"/>
      <c r="I20" s="347"/>
      <c r="J20" s="145"/>
      <c r="K20" s="132"/>
    </row>
    <row r="21" spans="1:11" x14ac:dyDescent="0.35">
      <c r="A21" s="324"/>
      <c r="B21" s="140"/>
      <c r="C21" s="333" t="s">
        <v>168</v>
      </c>
      <c r="D21" s="334"/>
      <c r="E21" s="335">
        <v>2025</v>
      </c>
      <c r="F21" s="336">
        <v>2026</v>
      </c>
      <c r="G21" s="336">
        <v>2027</v>
      </c>
      <c r="H21" s="336">
        <v>2028</v>
      </c>
      <c r="I21" s="334">
        <v>2029</v>
      </c>
      <c r="J21" s="145"/>
      <c r="K21" s="132"/>
    </row>
    <row r="22" spans="1:11" x14ac:dyDescent="0.35">
      <c r="A22" s="324"/>
      <c r="B22" s="140"/>
      <c r="C22" s="333" t="s">
        <v>500</v>
      </c>
      <c r="D22" s="334"/>
      <c r="E22" s="348">
        <v>600000</v>
      </c>
      <c r="F22" s="348">
        <v>500000.00000000012</v>
      </c>
      <c r="G22" s="348">
        <v>399999.99999999988</v>
      </c>
      <c r="H22" s="348">
        <v>300000.00000000006</v>
      </c>
      <c r="I22" s="349">
        <v>199999.99999999994</v>
      </c>
      <c r="J22" s="145"/>
      <c r="K22" s="132"/>
    </row>
    <row r="23" spans="1:11" x14ac:dyDescent="0.35">
      <c r="A23" s="324"/>
      <c r="B23" s="140"/>
      <c r="C23" s="343" t="s">
        <v>501</v>
      </c>
      <c r="D23" s="344"/>
      <c r="E23" s="350">
        <v>1000000</v>
      </c>
      <c r="F23" s="350">
        <v>700000</v>
      </c>
      <c r="G23" s="350">
        <v>450000</v>
      </c>
      <c r="H23" s="350">
        <v>250000</v>
      </c>
      <c r="I23" s="351">
        <v>100000</v>
      </c>
      <c r="J23" s="145"/>
      <c r="K23" s="132"/>
    </row>
    <row r="24" spans="1:11" x14ac:dyDescent="0.35">
      <c r="A24" s="324"/>
      <c r="B24" s="140"/>
      <c r="C24" s="145"/>
      <c r="D24" s="145"/>
      <c r="E24" s="145"/>
      <c r="F24" s="145"/>
      <c r="G24" s="145"/>
      <c r="H24" s="145"/>
      <c r="I24" s="145"/>
      <c r="J24" s="145"/>
      <c r="K24" s="132"/>
    </row>
    <row r="25" spans="1:11" x14ac:dyDescent="0.35">
      <c r="A25" s="140" t="s">
        <v>12</v>
      </c>
      <c r="B25" s="135" t="s">
        <v>20</v>
      </c>
      <c r="C25" s="144" t="s">
        <v>502</v>
      </c>
      <c r="D25" s="141"/>
      <c r="E25" s="141"/>
      <c r="F25" s="141"/>
      <c r="G25" s="139"/>
      <c r="H25" s="139"/>
      <c r="I25" s="139"/>
      <c r="J25" s="139"/>
      <c r="K25" s="132"/>
    </row>
    <row r="26" spans="1:11" x14ac:dyDescent="0.35">
      <c r="A26" s="140"/>
      <c r="B26" s="135"/>
      <c r="C26" s="144" t="s">
        <v>503</v>
      </c>
      <c r="D26" s="141"/>
      <c r="E26" s="141"/>
      <c r="F26" s="141"/>
      <c r="G26" s="139"/>
      <c r="H26" s="139"/>
      <c r="I26" s="139"/>
      <c r="J26" s="139"/>
      <c r="K26" s="132"/>
    </row>
    <row r="27" spans="1:11" x14ac:dyDescent="0.35">
      <c r="A27" s="140"/>
      <c r="B27" s="135"/>
      <c r="C27" s="144" t="s">
        <v>504</v>
      </c>
      <c r="D27" s="141"/>
      <c r="E27" s="141"/>
      <c r="F27" s="141"/>
      <c r="G27" s="139"/>
      <c r="H27" s="139"/>
      <c r="I27" s="139"/>
      <c r="J27" s="139"/>
      <c r="K27" s="132"/>
    </row>
    <row r="28" spans="1:11" x14ac:dyDescent="0.35">
      <c r="A28" s="137"/>
      <c r="B28" s="143"/>
      <c r="C28" s="352"/>
      <c r="D28" s="141"/>
      <c r="E28" s="141"/>
      <c r="F28" s="141"/>
      <c r="G28" s="133"/>
      <c r="H28" s="133"/>
      <c r="I28" s="133"/>
      <c r="J28" s="133"/>
      <c r="K28" s="132"/>
    </row>
    <row r="29" spans="1:11" x14ac:dyDescent="0.35">
      <c r="A29" s="140" t="s">
        <v>16</v>
      </c>
      <c r="B29" s="135" t="s">
        <v>20</v>
      </c>
      <c r="C29" s="138" t="s">
        <v>505</v>
      </c>
      <c r="D29" s="139"/>
      <c r="E29" s="139"/>
      <c r="F29" s="139"/>
      <c r="G29" s="133"/>
      <c r="H29" s="133"/>
      <c r="I29" s="133"/>
      <c r="J29" s="133"/>
      <c r="K29" s="132"/>
    </row>
    <row r="30" spans="1:11" x14ac:dyDescent="0.35">
      <c r="A30" s="140"/>
      <c r="B30" s="135"/>
      <c r="C30" s="138"/>
      <c r="D30" s="139"/>
      <c r="E30" s="139"/>
      <c r="F30" s="139"/>
      <c r="G30" s="133"/>
      <c r="H30" s="133"/>
      <c r="I30" s="133"/>
      <c r="J30" s="133"/>
      <c r="K30" s="132"/>
    </row>
    <row r="31" spans="1:11" x14ac:dyDescent="0.35">
      <c r="A31" s="140" t="s">
        <v>19</v>
      </c>
      <c r="B31" s="135" t="s">
        <v>97</v>
      </c>
      <c r="C31" s="138" t="s">
        <v>506</v>
      </c>
      <c r="D31" s="139"/>
      <c r="E31" s="139"/>
      <c r="F31" s="139"/>
      <c r="G31" s="133"/>
      <c r="H31" s="133"/>
      <c r="I31" s="133"/>
      <c r="J31" s="133"/>
      <c r="K31" s="132"/>
    </row>
    <row r="32" spans="1:11" ht="14.15" customHeight="1" x14ac:dyDescent="0.35">
      <c r="A32" s="140"/>
      <c r="B32" s="135"/>
      <c r="C32" s="138"/>
      <c r="D32" s="139"/>
      <c r="E32" s="139"/>
      <c r="F32" s="139"/>
      <c r="G32" s="133"/>
      <c r="H32" s="133"/>
      <c r="I32" s="133"/>
      <c r="J32" s="133"/>
      <c r="K32" s="132"/>
    </row>
    <row r="33" spans="1:11" x14ac:dyDescent="0.35">
      <c r="A33" s="140" t="s">
        <v>24</v>
      </c>
      <c r="B33" s="135" t="s">
        <v>20</v>
      </c>
      <c r="C33" s="138" t="s">
        <v>507</v>
      </c>
      <c r="D33" s="139"/>
      <c r="E33" s="139"/>
      <c r="F33" s="139"/>
      <c r="G33" s="133"/>
      <c r="H33" s="133"/>
      <c r="I33" s="133"/>
      <c r="J33" s="133"/>
      <c r="K33" s="132"/>
    </row>
    <row r="34" spans="1:11" x14ac:dyDescent="0.35">
      <c r="A34" s="140"/>
      <c r="B34" s="135"/>
      <c r="C34" s="138"/>
      <c r="D34" s="139"/>
      <c r="E34" s="139"/>
      <c r="F34" s="139"/>
      <c r="G34" s="133"/>
      <c r="H34" s="133"/>
      <c r="I34" s="133"/>
      <c r="J34" s="133"/>
      <c r="K34" s="132"/>
    </row>
    <row r="35" spans="1:11" x14ac:dyDescent="0.35">
      <c r="A35" s="140" t="s">
        <v>264</v>
      </c>
      <c r="B35" s="135" t="s">
        <v>20</v>
      </c>
      <c r="C35" s="138" t="s">
        <v>508</v>
      </c>
      <c r="D35" s="139"/>
      <c r="E35" s="139"/>
      <c r="F35" s="139"/>
      <c r="G35" s="133"/>
      <c r="H35" s="133"/>
      <c r="I35" s="133"/>
      <c r="J35" s="133"/>
      <c r="K35" s="132"/>
    </row>
    <row r="36" spans="1:11" x14ac:dyDescent="0.35">
      <c r="A36" s="140"/>
      <c r="B36" s="135"/>
      <c r="C36" s="138"/>
      <c r="D36" s="139"/>
      <c r="E36" s="139"/>
      <c r="F36" s="139"/>
      <c r="G36" s="133"/>
      <c r="H36" s="133"/>
      <c r="I36" s="133"/>
      <c r="J36" s="133"/>
      <c r="K36" s="132"/>
    </row>
    <row r="37" spans="1:11" x14ac:dyDescent="0.35">
      <c r="A37" s="140" t="s">
        <v>509</v>
      </c>
      <c r="B37" s="135" t="s">
        <v>17</v>
      </c>
      <c r="C37" s="138" t="s">
        <v>510</v>
      </c>
      <c r="D37" s="139"/>
      <c r="E37" s="139"/>
      <c r="F37" s="139"/>
      <c r="G37" s="133"/>
      <c r="H37" s="133"/>
      <c r="I37" s="133"/>
      <c r="J37" s="133"/>
      <c r="K37" s="132"/>
    </row>
    <row r="38" spans="1:11" x14ac:dyDescent="0.35">
      <c r="A38" s="140"/>
      <c r="B38" s="135"/>
      <c r="C38" s="138"/>
      <c r="D38" s="139"/>
      <c r="E38" s="139"/>
      <c r="F38" s="139"/>
      <c r="G38" s="133"/>
      <c r="H38" s="133"/>
      <c r="I38" s="133"/>
      <c r="J38" s="133"/>
      <c r="K38" s="132"/>
    </row>
    <row r="39" spans="1:11" x14ac:dyDescent="0.35">
      <c r="A39" s="140" t="s">
        <v>511</v>
      </c>
      <c r="B39" s="135" t="s">
        <v>25</v>
      </c>
      <c r="C39" s="138" t="s">
        <v>512</v>
      </c>
      <c r="D39" s="139"/>
      <c r="E39" s="139"/>
      <c r="F39" s="139"/>
      <c r="G39" s="133"/>
      <c r="H39" s="133"/>
      <c r="I39" s="133"/>
      <c r="J39" s="133"/>
      <c r="K39" s="132"/>
    </row>
    <row r="40" spans="1:11" x14ac:dyDescent="0.35">
      <c r="A40" s="140"/>
      <c r="B40" s="135"/>
      <c r="C40" s="138"/>
      <c r="D40" s="139"/>
      <c r="E40" s="139"/>
      <c r="F40" s="139"/>
      <c r="G40" s="133"/>
      <c r="H40" s="133"/>
      <c r="I40" s="133"/>
      <c r="J40" s="133"/>
      <c r="K40" s="132"/>
    </row>
    <row r="41" spans="1:11" x14ac:dyDescent="0.35">
      <c r="A41" s="140" t="s">
        <v>513</v>
      </c>
      <c r="B41" s="135" t="s">
        <v>20</v>
      </c>
      <c r="C41" s="138" t="s">
        <v>514</v>
      </c>
      <c r="D41" s="139"/>
      <c r="E41" s="139"/>
      <c r="F41" s="139"/>
      <c r="G41" s="133"/>
      <c r="H41" s="133"/>
      <c r="I41" s="133"/>
      <c r="J41" s="133"/>
      <c r="K41" s="132"/>
    </row>
    <row r="42" spans="1:11" ht="15" thickBot="1" x14ac:dyDescent="0.4">
      <c r="A42" s="137"/>
      <c r="B42" s="136"/>
      <c r="C42" s="135"/>
      <c r="D42" s="134"/>
      <c r="E42" s="134"/>
      <c r="F42" s="134"/>
      <c r="G42" s="133"/>
      <c r="H42" s="133"/>
      <c r="I42" s="133"/>
      <c r="J42" s="133"/>
      <c r="K42" s="132"/>
    </row>
    <row r="43" spans="1:11" ht="15" thickBot="1" x14ac:dyDescent="0.4">
      <c r="A43" s="131" t="s">
        <v>27</v>
      </c>
      <c r="B43" s="130"/>
      <c r="C43" s="129"/>
      <c r="D43" s="129"/>
      <c r="E43" s="129"/>
      <c r="F43" s="129"/>
      <c r="G43" s="128"/>
      <c r="H43" s="128"/>
      <c r="I43" s="128"/>
      <c r="J43" s="128"/>
      <c r="K43" s="127"/>
    </row>
    <row r="44" spans="1:11" x14ac:dyDescent="0.35">
      <c r="A44" s="126"/>
      <c r="B44" s="113"/>
      <c r="C44" s="125"/>
      <c r="D44" s="125"/>
      <c r="E44" s="124"/>
      <c r="F44" s="124"/>
      <c r="G44" s="124"/>
    </row>
    <row r="45" spans="1:11" x14ac:dyDescent="0.35">
      <c r="A45" s="126"/>
      <c r="B45" s="113"/>
      <c r="C45" s="125"/>
      <c r="D45" s="125"/>
      <c r="E45" s="124"/>
      <c r="F45" s="124"/>
      <c r="G45" s="124"/>
    </row>
    <row r="46" spans="1:11" x14ac:dyDescent="0.35">
      <c r="A46" s="126"/>
      <c r="B46" s="113"/>
      <c r="C46" s="125"/>
      <c r="D46" s="125"/>
      <c r="E46" s="124"/>
      <c r="F46" s="124"/>
      <c r="G46" s="124"/>
    </row>
    <row r="47" spans="1:11" x14ac:dyDescent="0.35">
      <c r="A47" s="126"/>
      <c r="B47" s="113"/>
      <c r="C47" s="125"/>
      <c r="D47" s="125"/>
      <c r="E47" s="124"/>
      <c r="F47" s="124"/>
      <c r="G47" s="124"/>
    </row>
    <row r="48" spans="1:11" x14ac:dyDescent="0.35">
      <c r="A48" s="126"/>
      <c r="B48" s="113"/>
      <c r="C48" s="125"/>
      <c r="D48" s="125"/>
      <c r="E48" s="124"/>
      <c r="F48" s="124"/>
      <c r="G48" s="124"/>
    </row>
    <row r="49" spans="1:7" x14ac:dyDescent="0.35">
      <c r="A49" s="126"/>
      <c r="B49" s="113"/>
      <c r="C49" s="125"/>
      <c r="D49" s="125"/>
      <c r="E49" s="124"/>
      <c r="F49" s="124"/>
      <c r="G49" s="124"/>
    </row>
    <row r="50" spans="1:7" x14ac:dyDescent="0.35">
      <c r="A50" s="126"/>
      <c r="B50" s="113"/>
      <c r="C50" s="125"/>
      <c r="D50" s="125"/>
      <c r="E50" s="124"/>
      <c r="F50" s="124"/>
      <c r="G50" s="124"/>
    </row>
    <row r="51" spans="1:7" x14ac:dyDescent="0.35">
      <c r="A51" s="126"/>
      <c r="B51" s="113"/>
      <c r="C51" s="125"/>
      <c r="D51" s="125"/>
      <c r="E51" s="124"/>
      <c r="F51" s="124"/>
      <c r="G51" s="124"/>
    </row>
    <row r="52" spans="1:7" x14ac:dyDescent="0.35">
      <c r="A52" s="126"/>
      <c r="B52" s="113"/>
      <c r="C52" s="125"/>
      <c r="D52" s="125"/>
      <c r="E52" s="124"/>
      <c r="F52" s="124"/>
      <c r="G52" s="124"/>
    </row>
    <row r="53" spans="1:7" x14ac:dyDescent="0.35">
      <c r="A53" s="126"/>
      <c r="B53" s="113"/>
      <c r="C53" s="125"/>
      <c r="D53" s="125"/>
      <c r="E53" s="124"/>
      <c r="F53" s="124"/>
      <c r="G53" s="124"/>
    </row>
    <row r="54" spans="1:7" x14ac:dyDescent="0.35">
      <c r="A54" s="126"/>
      <c r="B54" s="113"/>
      <c r="C54" s="125"/>
      <c r="D54" s="125"/>
      <c r="E54" s="124"/>
      <c r="F54" s="124"/>
      <c r="G54" s="124"/>
    </row>
    <row r="55" spans="1:7" x14ac:dyDescent="0.35">
      <c r="A55" s="126"/>
      <c r="B55" s="113"/>
      <c r="C55" s="125"/>
      <c r="D55" s="125"/>
      <c r="E55" s="124"/>
      <c r="F55" s="124"/>
      <c r="G55" s="124"/>
    </row>
    <row r="56" spans="1:7" x14ac:dyDescent="0.35">
      <c r="A56" s="126"/>
      <c r="B56" s="113"/>
      <c r="C56" s="125"/>
      <c r="D56" s="125"/>
      <c r="E56" s="124"/>
      <c r="F56" s="124"/>
      <c r="G56" s="124"/>
    </row>
    <row r="57" spans="1:7" x14ac:dyDescent="0.35">
      <c r="A57" s="126"/>
      <c r="B57" s="113"/>
      <c r="C57" s="125"/>
      <c r="D57" s="125"/>
      <c r="E57" s="124"/>
      <c r="F57" s="124"/>
      <c r="G57" s="124"/>
    </row>
    <row r="58" spans="1:7" x14ac:dyDescent="0.35">
      <c r="A58" s="126"/>
      <c r="B58" s="113"/>
      <c r="C58" s="125"/>
      <c r="D58" s="125"/>
      <c r="E58" s="124"/>
      <c r="F58" s="124"/>
      <c r="G58" s="124"/>
    </row>
    <row r="59" spans="1:7" x14ac:dyDescent="0.35">
      <c r="A59" s="126"/>
      <c r="B59" s="113"/>
      <c r="C59" s="125"/>
      <c r="D59" s="125"/>
      <c r="E59" s="124"/>
      <c r="F59" s="124"/>
      <c r="G59" s="124"/>
    </row>
    <row r="60" spans="1:7" x14ac:dyDescent="0.35">
      <c r="A60" s="126"/>
      <c r="B60" s="113"/>
      <c r="C60" s="125"/>
      <c r="D60" s="125"/>
      <c r="E60" s="124"/>
      <c r="F60" s="124"/>
      <c r="G60" s="124"/>
    </row>
    <row r="61" spans="1:7" x14ac:dyDescent="0.35">
      <c r="A61" s="126"/>
      <c r="B61" s="113"/>
      <c r="C61" s="125"/>
      <c r="D61" s="125"/>
      <c r="E61" s="124"/>
      <c r="F61" s="124"/>
      <c r="G61" s="124"/>
    </row>
    <row r="62" spans="1:7" x14ac:dyDescent="0.35">
      <c r="A62" s="126"/>
      <c r="B62" s="113"/>
      <c r="C62" s="125"/>
      <c r="D62" s="125"/>
      <c r="E62" s="124"/>
      <c r="F62" s="124"/>
      <c r="G62" s="124"/>
    </row>
    <row r="63" spans="1:7" x14ac:dyDescent="0.35">
      <c r="A63" s="126"/>
      <c r="B63" s="113"/>
      <c r="C63" s="125"/>
      <c r="D63" s="125"/>
      <c r="E63" s="124"/>
      <c r="F63" s="124"/>
      <c r="G63" s="124"/>
    </row>
    <row r="64" spans="1:7" x14ac:dyDescent="0.35">
      <c r="A64" s="126"/>
      <c r="B64" s="113"/>
      <c r="C64" s="125"/>
      <c r="D64" s="125"/>
      <c r="E64" s="124"/>
      <c r="F64" s="124"/>
      <c r="G64" s="124"/>
    </row>
    <row r="65" spans="1:7" x14ac:dyDescent="0.35">
      <c r="A65" s="126"/>
      <c r="B65" s="113"/>
      <c r="C65" s="125"/>
      <c r="D65" s="125"/>
      <c r="E65" s="124"/>
      <c r="F65" s="124"/>
      <c r="G65" s="124"/>
    </row>
    <row r="66" spans="1:7" x14ac:dyDescent="0.35">
      <c r="A66" s="126"/>
      <c r="B66" s="113"/>
      <c r="C66" s="125"/>
      <c r="D66" s="125"/>
      <c r="E66" s="124"/>
      <c r="F66" s="124"/>
      <c r="G66" s="124"/>
    </row>
    <row r="67" spans="1:7" x14ac:dyDescent="0.35">
      <c r="A67" s="126"/>
      <c r="B67" s="113"/>
      <c r="C67" s="125"/>
      <c r="D67" s="125"/>
      <c r="E67" s="124"/>
      <c r="F67" s="124"/>
      <c r="G67" s="124"/>
    </row>
    <row r="68" spans="1:7" x14ac:dyDescent="0.35">
      <c r="A68" s="126"/>
      <c r="B68" s="113"/>
      <c r="C68" s="125"/>
      <c r="D68" s="125"/>
      <c r="E68" s="124"/>
      <c r="F68" s="124"/>
      <c r="G68" s="124"/>
    </row>
    <row r="69" spans="1:7" x14ac:dyDescent="0.35">
      <c r="A69" s="126"/>
      <c r="B69" s="113"/>
      <c r="C69" s="125"/>
      <c r="D69" s="125"/>
      <c r="E69" s="124"/>
      <c r="F69" s="124"/>
      <c r="G69" s="124"/>
    </row>
    <row r="70" spans="1:7" x14ac:dyDescent="0.35">
      <c r="A70" s="126"/>
      <c r="B70" s="113"/>
      <c r="C70" s="125"/>
      <c r="D70" s="125"/>
      <c r="E70" s="124"/>
      <c r="F70" s="124"/>
      <c r="G70" s="124"/>
    </row>
    <row r="71" spans="1:7" x14ac:dyDescent="0.35">
      <c r="A71" s="126"/>
      <c r="B71" s="113"/>
      <c r="C71" s="125"/>
      <c r="D71" s="125"/>
      <c r="E71" s="124"/>
      <c r="F71" s="124"/>
      <c r="G71" s="124"/>
    </row>
    <row r="72" spans="1:7" x14ac:dyDescent="0.35">
      <c r="A72" s="126"/>
      <c r="B72" s="113"/>
      <c r="C72" s="125"/>
      <c r="D72" s="125"/>
      <c r="E72" s="124"/>
      <c r="F72" s="124"/>
      <c r="G72" s="124"/>
    </row>
    <row r="73" spans="1:7" x14ac:dyDescent="0.35">
      <c r="A73" s="126"/>
      <c r="B73" s="113"/>
      <c r="C73" s="125"/>
      <c r="D73" s="125"/>
      <c r="E73" s="124"/>
      <c r="F73" s="124"/>
      <c r="G73" s="124"/>
    </row>
    <row r="74" spans="1:7" x14ac:dyDescent="0.35">
      <c r="A74" s="126"/>
      <c r="B74" s="113"/>
      <c r="C74" s="125"/>
      <c r="D74" s="125"/>
      <c r="E74" s="124"/>
      <c r="F74" s="124"/>
      <c r="G74" s="124"/>
    </row>
    <row r="75" spans="1:7" x14ac:dyDescent="0.35">
      <c r="A75" s="126"/>
      <c r="B75" s="113"/>
      <c r="C75" s="125"/>
      <c r="D75" s="125"/>
      <c r="E75" s="124"/>
      <c r="F75" s="124"/>
      <c r="G75" s="124"/>
    </row>
    <row r="76" spans="1:7" x14ac:dyDescent="0.35">
      <c r="A76" s="126"/>
      <c r="B76" s="113"/>
      <c r="C76" s="125"/>
      <c r="D76" s="125"/>
      <c r="E76" s="124"/>
      <c r="F76" s="124"/>
      <c r="G76" s="124"/>
    </row>
    <row r="77" spans="1:7" x14ac:dyDescent="0.35">
      <c r="A77" s="126"/>
      <c r="B77" s="113"/>
      <c r="C77" s="125"/>
      <c r="D77" s="125"/>
      <c r="E77" s="124"/>
      <c r="F77" s="124"/>
      <c r="G77" s="124"/>
    </row>
    <row r="78" spans="1:7" x14ac:dyDescent="0.35">
      <c r="A78" s="126"/>
      <c r="B78" s="113"/>
      <c r="C78" s="125"/>
      <c r="D78" s="125"/>
      <c r="E78" s="124"/>
      <c r="F78" s="124"/>
      <c r="G78" s="124"/>
    </row>
    <row r="79" spans="1:7" x14ac:dyDescent="0.35">
      <c r="A79" s="126"/>
      <c r="B79" s="113"/>
      <c r="C79" s="125"/>
      <c r="D79" s="125"/>
      <c r="E79" s="124"/>
      <c r="F79" s="124"/>
      <c r="G79" s="124"/>
    </row>
    <row r="80" spans="1:7" x14ac:dyDescent="0.35">
      <c r="A80" s="126"/>
      <c r="B80" s="113"/>
      <c r="C80" s="125"/>
      <c r="D80" s="125"/>
      <c r="E80" s="124"/>
      <c r="F80" s="124"/>
      <c r="G80" s="124"/>
    </row>
    <row r="81" spans="1:7" x14ac:dyDescent="0.35">
      <c r="A81" s="126"/>
      <c r="B81" s="113"/>
      <c r="C81" s="125"/>
      <c r="D81" s="125"/>
      <c r="E81" s="124"/>
      <c r="F81" s="124"/>
      <c r="G81" s="124"/>
    </row>
    <row r="82" spans="1:7" x14ac:dyDescent="0.35">
      <c r="A82" s="126"/>
      <c r="B82" s="113"/>
      <c r="C82" s="125"/>
      <c r="D82" s="125"/>
      <c r="E82" s="124"/>
      <c r="F82" s="124"/>
      <c r="G82" s="124"/>
    </row>
    <row r="83" spans="1:7" x14ac:dyDescent="0.35">
      <c r="A83" s="126"/>
      <c r="B83" s="113"/>
      <c r="C83" s="125"/>
      <c r="D83" s="125"/>
      <c r="E83" s="124"/>
      <c r="F83" s="124"/>
      <c r="G83" s="124"/>
    </row>
    <row r="84" spans="1:7" x14ac:dyDescent="0.35">
      <c r="A84" s="126"/>
      <c r="B84" s="113"/>
      <c r="C84" s="125"/>
      <c r="D84" s="125"/>
      <c r="E84" s="124"/>
      <c r="F84" s="124"/>
      <c r="G84" s="124"/>
    </row>
    <row r="85" spans="1:7" x14ac:dyDescent="0.35">
      <c r="A85" s="126"/>
      <c r="B85" s="113"/>
      <c r="C85" s="125"/>
      <c r="D85" s="125"/>
      <c r="E85" s="124"/>
      <c r="F85" s="124"/>
      <c r="G85" s="124"/>
    </row>
    <row r="86" spans="1:7" x14ac:dyDescent="0.35">
      <c r="A86" s="126"/>
      <c r="B86" s="113"/>
      <c r="C86" s="125"/>
      <c r="D86" s="125"/>
      <c r="E86" s="124"/>
      <c r="F86" s="124"/>
      <c r="G86" s="124"/>
    </row>
    <row r="87" spans="1:7" x14ac:dyDescent="0.35">
      <c r="A87" s="126"/>
      <c r="B87" s="113"/>
      <c r="C87" s="125"/>
      <c r="D87" s="125"/>
      <c r="E87" s="124"/>
      <c r="F87" s="124"/>
      <c r="G87" s="124"/>
    </row>
    <row r="88" spans="1:7" x14ac:dyDescent="0.35">
      <c r="A88" s="126"/>
      <c r="B88" s="113"/>
      <c r="C88" s="125"/>
      <c r="D88" s="125"/>
      <c r="E88" s="124"/>
      <c r="F88" s="124"/>
      <c r="G88" s="124"/>
    </row>
    <row r="89" spans="1:7" x14ac:dyDescent="0.35">
      <c r="A89" s="126"/>
      <c r="B89" s="113"/>
      <c r="C89" s="125"/>
      <c r="D89" s="125"/>
      <c r="E89" s="124"/>
      <c r="F89" s="124"/>
      <c r="G89" s="124"/>
    </row>
    <row r="90" spans="1:7" x14ac:dyDescent="0.35">
      <c r="A90" s="126"/>
      <c r="B90" s="113"/>
      <c r="C90" s="125"/>
      <c r="D90" s="125"/>
      <c r="E90" s="124"/>
      <c r="F90" s="124"/>
      <c r="G90" s="124"/>
    </row>
    <row r="91" spans="1:7" x14ac:dyDescent="0.35">
      <c r="A91" s="126"/>
      <c r="B91" s="113"/>
      <c r="C91" s="125"/>
      <c r="D91" s="125"/>
      <c r="E91" s="124"/>
      <c r="F91" s="124"/>
      <c r="G91" s="124"/>
    </row>
    <row r="92" spans="1:7" x14ac:dyDescent="0.35">
      <c r="A92" s="126"/>
      <c r="B92" s="113"/>
      <c r="C92" s="125"/>
      <c r="D92" s="125"/>
      <c r="E92" s="124"/>
      <c r="F92" s="124"/>
      <c r="G92" s="124"/>
    </row>
    <row r="93" spans="1:7" x14ac:dyDescent="0.35">
      <c r="A93" s="126"/>
      <c r="B93" s="113"/>
      <c r="C93" s="125"/>
      <c r="D93" s="125"/>
      <c r="E93" s="124"/>
      <c r="F93" s="124"/>
      <c r="G93" s="124"/>
    </row>
    <row r="94" spans="1:7" x14ac:dyDescent="0.35">
      <c r="A94" s="126"/>
      <c r="B94" s="113"/>
      <c r="C94" s="125"/>
      <c r="D94" s="125"/>
      <c r="E94" s="124"/>
      <c r="F94" s="124"/>
      <c r="G94" s="124"/>
    </row>
    <row r="95" spans="1:7" x14ac:dyDescent="0.35">
      <c r="A95" s="126"/>
      <c r="B95" s="113"/>
      <c r="C95" s="125"/>
      <c r="D95" s="125"/>
      <c r="E95" s="124"/>
      <c r="F95" s="124"/>
      <c r="G95" s="124"/>
    </row>
    <row r="96" spans="1:7" x14ac:dyDescent="0.35">
      <c r="A96" s="126"/>
      <c r="B96" s="113"/>
      <c r="C96" s="125"/>
      <c r="D96" s="125"/>
      <c r="E96" s="124"/>
      <c r="F96" s="124"/>
      <c r="G96" s="124"/>
    </row>
    <row r="97" spans="1:7" x14ac:dyDescent="0.35">
      <c r="A97" s="126"/>
      <c r="B97" s="113"/>
      <c r="C97" s="125"/>
      <c r="D97" s="125"/>
      <c r="E97" s="124"/>
      <c r="F97" s="124"/>
      <c r="G97" s="124"/>
    </row>
    <row r="98" spans="1:7" x14ac:dyDescent="0.35">
      <c r="A98" s="126"/>
      <c r="B98" s="113"/>
      <c r="C98" s="125"/>
      <c r="D98" s="125"/>
      <c r="E98" s="124"/>
      <c r="F98" s="124"/>
      <c r="G98" s="124"/>
    </row>
    <row r="99" spans="1:7" x14ac:dyDescent="0.35">
      <c r="A99" s="126"/>
      <c r="B99" s="113"/>
      <c r="C99" s="125"/>
      <c r="D99" s="125"/>
      <c r="E99" s="124"/>
      <c r="F99" s="124"/>
      <c r="G99" s="124"/>
    </row>
    <row r="100" spans="1:7" x14ac:dyDescent="0.35">
      <c r="A100" s="126"/>
      <c r="B100" s="113"/>
      <c r="C100" s="125"/>
      <c r="D100" s="125"/>
      <c r="E100" s="124"/>
      <c r="F100" s="124"/>
      <c r="G100" s="124"/>
    </row>
    <row r="101" spans="1:7" x14ac:dyDescent="0.35">
      <c r="A101" s="126"/>
      <c r="B101" s="113"/>
      <c r="C101" s="125"/>
      <c r="D101" s="125"/>
      <c r="E101" s="124"/>
      <c r="F101" s="124"/>
      <c r="G101" s="124"/>
    </row>
    <row r="102" spans="1:7" x14ac:dyDescent="0.35">
      <c r="A102" s="126"/>
      <c r="B102" s="113"/>
      <c r="C102" s="125"/>
      <c r="D102" s="125"/>
      <c r="E102" s="124"/>
      <c r="F102" s="124"/>
      <c r="G102" s="124"/>
    </row>
    <row r="103" spans="1:7" x14ac:dyDescent="0.35">
      <c r="A103" s="126"/>
      <c r="B103" s="113"/>
      <c r="C103" s="125"/>
      <c r="D103" s="125"/>
      <c r="E103" s="124"/>
      <c r="F103" s="124"/>
      <c r="G103" s="124"/>
    </row>
    <row r="104" spans="1:7" x14ac:dyDescent="0.35">
      <c r="A104" s="126"/>
      <c r="B104" s="113"/>
      <c r="C104" s="125"/>
      <c r="D104" s="125"/>
      <c r="E104" s="124"/>
      <c r="F104" s="124"/>
      <c r="G104" s="124"/>
    </row>
    <row r="105" spans="1:7" x14ac:dyDescent="0.35">
      <c r="A105" s="126"/>
      <c r="B105" s="113"/>
      <c r="C105" s="125"/>
      <c r="D105" s="125"/>
      <c r="E105" s="124"/>
      <c r="F105" s="124"/>
      <c r="G105" s="124"/>
    </row>
    <row r="106" spans="1:7" x14ac:dyDescent="0.35">
      <c r="A106" s="126"/>
      <c r="B106" s="113"/>
      <c r="C106" s="125"/>
      <c r="D106" s="125"/>
      <c r="E106" s="124"/>
      <c r="F106" s="124"/>
      <c r="G106" s="124"/>
    </row>
    <row r="107" spans="1:7" x14ac:dyDescent="0.35">
      <c r="A107" s="126"/>
      <c r="B107" s="113"/>
      <c r="C107" s="125"/>
      <c r="D107" s="125"/>
      <c r="E107" s="124"/>
      <c r="F107" s="124"/>
      <c r="G107" s="124"/>
    </row>
    <row r="108" spans="1:7" x14ac:dyDescent="0.35">
      <c r="A108" s="126"/>
      <c r="B108" s="113"/>
      <c r="C108" s="125"/>
      <c r="D108" s="125"/>
      <c r="E108" s="124"/>
      <c r="F108" s="124"/>
      <c r="G108" s="124"/>
    </row>
    <row r="109" spans="1:7" x14ac:dyDescent="0.35">
      <c r="A109" s="126"/>
      <c r="B109" s="113"/>
      <c r="C109" s="125"/>
      <c r="D109" s="125"/>
      <c r="E109" s="124"/>
      <c r="F109" s="124"/>
      <c r="G109" s="124"/>
    </row>
    <row r="110" spans="1:7" x14ac:dyDescent="0.35">
      <c r="A110" s="126"/>
      <c r="B110" s="113"/>
      <c r="C110" s="125"/>
      <c r="D110" s="125"/>
      <c r="E110" s="124"/>
      <c r="F110" s="124"/>
      <c r="G110" s="124"/>
    </row>
    <row r="111" spans="1:7" x14ac:dyDescent="0.35">
      <c r="A111" s="126"/>
      <c r="B111" s="113"/>
      <c r="C111" s="125"/>
      <c r="D111" s="125"/>
      <c r="E111" s="124"/>
      <c r="F111" s="124"/>
      <c r="G111" s="124"/>
    </row>
    <row r="112" spans="1:7" x14ac:dyDescent="0.35">
      <c r="A112" s="126"/>
      <c r="B112" s="113"/>
      <c r="C112" s="125"/>
      <c r="D112" s="125"/>
      <c r="E112" s="124"/>
      <c r="F112" s="124"/>
      <c r="G112" s="124"/>
    </row>
    <row r="113" spans="1:7" x14ac:dyDescent="0.35">
      <c r="A113" s="126"/>
      <c r="B113" s="113"/>
      <c r="C113" s="125"/>
      <c r="D113" s="125"/>
      <c r="E113" s="124"/>
      <c r="F113" s="124"/>
      <c r="G113" s="124"/>
    </row>
    <row r="114" spans="1:7" x14ac:dyDescent="0.35">
      <c r="A114" s="126"/>
      <c r="B114" s="113"/>
      <c r="C114" s="125"/>
      <c r="D114" s="125"/>
      <c r="E114" s="124"/>
      <c r="F114" s="124"/>
      <c r="G114" s="124"/>
    </row>
    <row r="115" spans="1:7" x14ac:dyDescent="0.35">
      <c r="A115" s="126"/>
      <c r="B115" s="113"/>
      <c r="C115" s="125"/>
      <c r="D115" s="125"/>
      <c r="E115" s="124"/>
      <c r="F115" s="124"/>
      <c r="G115" s="124"/>
    </row>
    <row r="116" spans="1:7" x14ac:dyDescent="0.35">
      <c r="A116" s="126"/>
      <c r="B116" s="113"/>
      <c r="C116" s="125"/>
      <c r="D116" s="125"/>
      <c r="E116" s="124"/>
      <c r="F116" s="124"/>
      <c r="G116" s="124"/>
    </row>
    <row r="117" spans="1:7" x14ac:dyDescent="0.35">
      <c r="A117" s="126"/>
      <c r="B117" s="113"/>
      <c r="C117" s="125"/>
      <c r="D117" s="125"/>
      <c r="E117" s="124"/>
      <c r="F117" s="124"/>
      <c r="G117" s="124"/>
    </row>
    <row r="118" spans="1:7" x14ac:dyDescent="0.35">
      <c r="A118" s="126"/>
      <c r="B118" s="113"/>
      <c r="C118" s="125"/>
      <c r="D118" s="125"/>
      <c r="E118" s="124"/>
      <c r="F118" s="124"/>
      <c r="G118" s="124"/>
    </row>
    <row r="119" spans="1:7" x14ac:dyDescent="0.35">
      <c r="A119" s="126"/>
      <c r="B119" s="113"/>
      <c r="C119" s="125"/>
      <c r="D119" s="125"/>
      <c r="E119" s="124"/>
      <c r="F119" s="124"/>
      <c r="G119" s="124"/>
    </row>
    <row r="120" spans="1:7" x14ac:dyDescent="0.35">
      <c r="A120" s="126"/>
      <c r="B120" s="113"/>
      <c r="C120" s="125"/>
      <c r="D120" s="125"/>
      <c r="E120" s="124"/>
      <c r="F120" s="124"/>
      <c r="G120" s="124"/>
    </row>
    <row r="121" spans="1:7" x14ac:dyDescent="0.35">
      <c r="A121" s="126"/>
      <c r="B121" s="113"/>
      <c r="C121" s="125"/>
      <c r="D121" s="125"/>
      <c r="E121" s="124"/>
      <c r="F121" s="124"/>
      <c r="G121" s="124"/>
    </row>
    <row r="122" spans="1:7" x14ac:dyDescent="0.35">
      <c r="A122" s="126"/>
      <c r="B122" s="113"/>
      <c r="C122" s="125"/>
      <c r="D122" s="125"/>
      <c r="E122" s="124"/>
      <c r="F122" s="124"/>
      <c r="G122" s="124"/>
    </row>
    <row r="123" spans="1:7" x14ac:dyDescent="0.35">
      <c r="A123" s="126"/>
      <c r="B123" s="113"/>
      <c r="C123" s="125"/>
      <c r="D123" s="125"/>
      <c r="E123" s="124"/>
      <c r="F123" s="124"/>
      <c r="G123" s="124"/>
    </row>
    <row r="124" spans="1:7" x14ac:dyDescent="0.35">
      <c r="A124" s="126"/>
      <c r="B124" s="113"/>
      <c r="C124" s="125"/>
      <c r="D124" s="125"/>
      <c r="E124" s="124"/>
      <c r="F124" s="124"/>
      <c r="G124" s="124"/>
    </row>
    <row r="125" spans="1:7" x14ac:dyDescent="0.35">
      <c r="A125" s="126"/>
      <c r="B125" s="113"/>
      <c r="C125" s="125"/>
      <c r="D125" s="125"/>
      <c r="E125" s="124"/>
      <c r="F125" s="124"/>
      <c r="G125" s="124"/>
    </row>
    <row r="126" spans="1:7" x14ac:dyDescent="0.35">
      <c r="A126" s="126"/>
      <c r="B126" s="113"/>
      <c r="C126" s="125"/>
      <c r="D126" s="125"/>
      <c r="E126" s="124"/>
      <c r="F126" s="124"/>
      <c r="G126" s="124"/>
    </row>
    <row r="127" spans="1:7" x14ac:dyDescent="0.35">
      <c r="A127" s="126"/>
      <c r="B127" s="113"/>
      <c r="C127" s="125"/>
      <c r="D127" s="125"/>
      <c r="E127" s="124"/>
      <c r="F127" s="124"/>
      <c r="G127" s="124"/>
    </row>
    <row r="128" spans="1:7" x14ac:dyDescent="0.35">
      <c r="A128" s="126"/>
      <c r="B128" s="113"/>
      <c r="C128" s="125"/>
      <c r="D128" s="125"/>
      <c r="E128" s="124"/>
      <c r="F128" s="124"/>
      <c r="G128" s="124"/>
    </row>
    <row r="129" spans="1:7" x14ac:dyDescent="0.35">
      <c r="A129" s="126"/>
      <c r="B129" s="113"/>
      <c r="C129" s="125"/>
      <c r="D129" s="125"/>
      <c r="E129" s="124"/>
      <c r="F129" s="124"/>
      <c r="G129" s="124"/>
    </row>
    <row r="130" spans="1:7" x14ac:dyDescent="0.35">
      <c r="A130" s="126"/>
      <c r="B130" s="113"/>
      <c r="C130" s="125"/>
      <c r="D130" s="125"/>
      <c r="E130" s="124"/>
      <c r="F130" s="124"/>
      <c r="G130" s="124"/>
    </row>
    <row r="131" spans="1:7" x14ac:dyDescent="0.35">
      <c r="A131" s="126"/>
      <c r="B131" s="113"/>
      <c r="C131" s="125"/>
      <c r="D131" s="125"/>
      <c r="E131" s="124"/>
      <c r="F131" s="124"/>
      <c r="G131" s="124"/>
    </row>
    <row r="132" spans="1:7" x14ac:dyDescent="0.35">
      <c r="A132" s="126"/>
      <c r="B132" s="113"/>
      <c r="C132" s="125"/>
      <c r="D132" s="125"/>
      <c r="E132" s="124"/>
      <c r="F132" s="124"/>
      <c r="G132" s="124"/>
    </row>
    <row r="133" spans="1:7" x14ac:dyDescent="0.35">
      <c r="A133" s="126"/>
      <c r="B133" s="113"/>
      <c r="C133" s="125"/>
      <c r="D133" s="125"/>
      <c r="E133" s="124"/>
      <c r="F133" s="124"/>
      <c r="G133" s="124"/>
    </row>
    <row r="134" spans="1:7" x14ac:dyDescent="0.35">
      <c r="A134" s="126"/>
      <c r="B134" s="113"/>
      <c r="C134" s="125"/>
      <c r="D134" s="125"/>
      <c r="E134" s="124"/>
      <c r="F134" s="124"/>
      <c r="G134" s="124"/>
    </row>
    <row r="135" spans="1:7" x14ac:dyDescent="0.35">
      <c r="A135" s="126"/>
      <c r="B135" s="113"/>
      <c r="C135" s="125"/>
      <c r="D135" s="125"/>
      <c r="E135" s="124"/>
      <c r="F135" s="124"/>
      <c r="G135" s="124"/>
    </row>
    <row r="136" spans="1:7" x14ac:dyDescent="0.35">
      <c r="A136" s="126"/>
      <c r="B136" s="113"/>
      <c r="C136" s="125"/>
      <c r="D136" s="125"/>
      <c r="E136" s="124"/>
      <c r="F136" s="124"/>
      <c r="G136" s="124"/>
    </row>
    <row r="137" spans="1:7" x14ac:dyDescent="0.35">
      <c r="A137" s="126"/>
      <c r="B137" s="113"/>
      <c r="C137" s="125"/>
      <c r="D137" s="125"/>
      <c r="E137" s="124"/>
      <c r="F137" s="124"/>
      <c r="G137" s="124"/>
    </row>
    <row r="138" spans="1:7" x14ac:dyDescent="0.35">
      <c r="A138" s="126"/>
      <c r="B138" s="113"/>
      <c r="C138" s="125"/>
      <c r="D138" s="125"/>
      <c r="E138" s="124"/>
      <c r="F138" s="124"/>
      <c r="G138" s="124"/>
    </row>
    <row r="139" spans="1:7" x14ac:dyDescent="0.35">
      <c r="A139" s="126"/>
      <c r="B139" s="113"/>
      <c r="C139" s="125"/>
      <c r="D139" s="125"/>
      <c r="E139" s="124"/>
      <c r="F139" s="124"/>
      <c r="G139" s="124"/>
    </row>
    <row r="140" spans="1:7" x14ac:dyDescent="0.35">
      <c r="A140" s="126"/>
      <c r="B140" s="113"/>
      <c r="C140" s="125"/>
      <c r="D140" s="125"/>
      <c r="E140" s="124"/>
      <c r="F140" s="124"/>
      <c r="G140" s="124"/>
    </row>
    <row r="141" spans="1:7" x14ac:dyDescent="0.35">
      <c r="A141" s="126"/>
      <c r="B141" s="113"/>
      <c r="C141" s="125"/>
      <c r="D141" s="125"/>
      <c r="E141" s="124"/>
      <c r="F141" s="124"/>
      <c r="G141" s="124"/>
    </row>
    <row r="142" spans="1:7" x14ac:dyDescent="0.35">
      <c r="A142" s="126"/>
      <c r="B142" s="113"/>
      <c r="C142" s="125"/>
      <c r="D142" s="125"/>
      <c r="E142" s="124"/>
      <c r="F142" s="124"/>
      <c r="G142" s="124"/>
    </row>
    <row r="143" spans="1:7" x14ac:dyDescent="0.35">
      <c r="A143" s="126"/>
      <c r="B143" s="113"/>
      <c r="C143" s="125"/>
      <c r="D143" s="125"/>
      <c r="E143" s="124"/>
      <c r="F143" s="124"/>
      <c r="G143" s="124"/>
    </row>
    <row r="144" spans="1:7" x14ac:dyDescent="0.35">
      <c r="A144" s="126"/>
      <c r="B144" s="113"/>
      <c r="C144" s="125"/>
      <c r="D144" s="125"/>
      <c r="E144" s="124"/>
      <c r="F144" s="124"/>
      <c r="G144" s="124"/>
    </row>
    <row r="145" spans="1:7" x14ac:dyDescent="0.35">
      <c r="A145" s="126"/>
      <c r="B145" s="113"/>
      <c r="C145" s="125"/>
      <c r="D145" s="125"/>
      <c r="E145" s="124"/>
      <c r="F145" s="124"/>
      <c r="G145" s="124"/>
    </row>
    <row r="146" spans="1:7" x14ac:dyDescent="0.35">
      <c r="A146" s="126"/>
      <c r="B146" s="113"/>
      <c r="C146" s="125"/>
      <c r="D146" s="125"/>
      <c r="E146" s="124"/>
      <c r="F146" s="124"/>
      <c r="G146" s="124"/>
    </row>
    <row r="147" spans="1:7" x14ac:dyDescent="0.35">
      <c r="A147" s="126"/>
      <c r="B147" s="113"/>
      <c r="C147" s="125"/>
      <c r="D147" s="125"/>
      <c r="E147" s="124"/>
      <c r="F147" s="124"/>
      <c r="G147" s="124"/>
    </row>
    <row r="148" spans="1:7" x14ac:dyDescent="0.35">
      <c r="A148" s="126"/>
      <c r="B148" s="113"/>
      <c r="C148" s="125"/>
      <c r="D148" s="125"/>
      <c r="E148" s="124"/>
      <c r="F148" s="124"/>
      <c r="G148" s="124"/>
    </row>
    <row r="149" spans="1:7" x14ac:dyDescent="0.35">
      <c r="A149" s="126"/>
      <c r="B149" s="113"/>
      <c r="C149" s="125"/>
      <c r="D149" s="125"/>
      <c r="E149" s="124"/>
      <c r="F149" s="124"/>
      <c r="G149" s="124"/>
    </row>
    <row r="150" spans="1:7" x14ac:dyDescent="0.35">
      <c r="A150" s="126"/>
      <c r="B150" s="113"/>
      <c r="C150" s="125"/>
      <c r="D150" s="125"/>
      <c r="E150" s="124"/>
      <c r="F150" s="124"/>
      <c r="G150" s="124"/>
    </row>
    <row r="151" spans="1:7" x14ac:dyDescent="0.35">
      <c r="A151" s="126"/>
      <c r="B151" s="113"/>
      <c r="C151" s="125"/>
      <c r="D151" s="125"/>
      <c r="E151" s="124"/>
      <c r="F151" s="124"/>
      <c r="G151" s="124"/>
    </row>
    <row r="152" spans="1:7" x14ac:dyDescent="0.35">
      <c r="A152" s="126"/>
      <c r="B152" s="113"/>
      <c r="C152" s="125"/>
      <c r="D152" s="125"/>
      <c r="E152" s="124"/>
      <c r="F152" s="124"/>
      <c r="G152" s="124"/>
    </row>
    <row r="153" spans="1:7" x14ac:dyDescent="0.35">
      <c r="A153" s="126"/>
      <c r="B153" s="113"/>
      <c r="C153" s="125"/>
      <c r="D153" s="125"/>
      <c r="E153" s="124"/>
      <c r="F153" s="124"/>
      <c r="G153" s="124"/>
    </row>
    <row r="154" spans="1:7" x14ac:dyDescent="0.35">
      <c r="A154" s="126"/>
      <c r="B154" s="113"/>
      <c r="C154" s="125"/>
      <c r="D154" s="125"/>
      <c r="E154" s="124"/>
      <c r="F154" s="124"/>
      <c r="G154" s="124"/>
    </row>
    <row r="155" spans="1:7" x14ac:dyDescent="0.35">
      <c r="A155" s="126"/>
      <c r="B155" s="113"/>
      <c r="C155" s="125"/>
      <c r="D155" s="125"/>
      <c r="E155" s="124"/>
      <c r="F155" s="124"/>
      <c r="G155" s="124"/>
    </row>
    <row r="156" spans="1:7" x14ac:dyDescent="0.35">
      <c r="A156" s="126"/>
      <c r="B156" s="113"/>
      <c r="C156" s="125"/>
      <c r="D156" s="125"/>
      <c r="E156" s="124"/>
      <c r="F156" s="124"/>
      <c r="G156" s="124"/>
    </row>
    <row r="157" spans="1:7" x14ac:dyDescent="0.35">
      <c r="A157" s="126"/>
      <c r="B157" s="113"/>
      <c r="C157" s="125"/>
      <c r="D157" s="125"/>
      <c r="E157" s="124"/>
      <c r="F157" s="124"/>
      <c r="G157" s="124"/>
    </row>
    <row r="158" spans="1:7" x14ac:dyDescent="0.35">
      <c r="A158" s="126"/>
      <c r="B158" s="113"/>
      <c r="C158" s="125"/>
      <c r="D158" s="125"/>
      <c r="E158" s="124"/>
      <c r="F158" s="124"/>
      <c r="G158" s="124"/>
    </row>
    <row r="159" spans="1:7" x14ac:dyDescent="0.35">
      <c r="A159" s="126"/>
      <c r="B159" s="113"/>
      <c r="C159" s="125"/>
      <c r="D159" s="125"/>
      <c r="E159" s="124"/>
      <c r="F159" s="124"/>
      <c r="G159" s="124"/>
    </row>
    <row r="160" spans="1:7" x14ac:dyDescent="0.35">
      <c r="A160" s="126"/>
      <c r="B160" s="113"/>
      <c r="C160" s="125"/>
      <c r="D160" s="125"/>
      <c r="E160" s="124"/>
      <c r="F160" s="124"/>
      <c r="G160" s="124"/>
    </row>
    <row r="161" spans="1:7" x14ac:dyDescent="0.35">
      <c r="A161" s="126"/>
      <c r="B161" s="113"/>
      <c r="C161" s="125"/>
      <c r="D161" s="125"/>
      <c r="E161" s="124"/>
      <c r="F161" s="124"/>
      <c r="G161" s="124"/>
    </row>
    <row r="162" spans="1:7" x14ac:dyDescent="0.35">
      <c r="A162" s="126"/>
      <c r="B162" s="113"/>
      <c r="C162" s="125"/>
      <c r="D162" s="125"/>
      <c r="E162" s="124"/>
      <c r="F162" s="124"/>
      <c r="G162" s="124"/>
    </row>
    <row r="163" spans="1:7" x14ac:dyDescent="0.35">
      <c r="A163" s="126"/>
      <c r="B163" s="113"/>
      <c r="C163" s="125"/>
      <c r="D163" s="125"/>
      <c r="E163" s="124"/>
      <c r="F163" s="124"/>
      <c r="G163" s="124"/>
    </row>
    <row r="164" spans="1:7" x14ac:dyDescent="0.35">
      <c r="A164" s="126"/>
      <c r="B164" s="113"/>
      <c r="C164" s="125"/>
      <c r="D164" s="125"/>
      <c r="E164" s="124"/>
      <c r="F164" s="124"/>
      <c r="G164" s="124"/>
    </row>
    <row r="165" spans="1:7" x14ac:dyDescent="0.35">
      <c r="A165" s="126"/>
      <c r="B165" s="113"/>
      <c r="C165" s="125"/>
      <c r="D165" s="125"/>
      <c r="E165" s="124"/>
      <c r="F165" s="124"/>
      <c r="G165" s="124"/>
    </row>
    <row r="166" spans="1:7" x14ac:dyDescent="0.35">
      <c r="A166" s="126"/>
      <c r="B166" s="113"/>
      <c r="C166" s="125"/>
      <c r="D166" s="125"/>
      <c r="E166" s="124"/>
      <c r="F166" s="124"/>
      <c r="G166" s="124"/>
    </row>
    <row r="167" spans="1:7" x14ac:dyDescent="0.35">
      <c r="A167" s="126"/>
      <c r="B167" s="113"/>
      <c r="C167" s="125"/>
      <c r="D167" s="125"/>
      <c r="E167" s="124"/>
      <c r="F167" s="124"/>
      <c r="G167" s="124"/>
    </row>
    <row r="168" spans="1:7" x14ac:dyDescent="0.35">
      <c r="A168" s="126"/>
      <c r="B168" s="113"/>
      <c r="C168" s="125"/>
      <c r="D168" s="125"/>
      <c r="E168" s="124"/>
      <c r="F168" s="124"/>
      <c r="G168" s="124"/>
    </row>
    <row r="169" spans="1:7" x14ac:dyDescent="0.35">
      <c r="A169" s="126"/>
      <c r="B169" s="113"/>
      <c r="C169" s="125"/>
      <c r="D169" s="125"/>
      <c r="E169" s="124"/>
      <c r="F169" s="124"/>
      <c r="G169" s="124"/>
    </row>
    <row r="170" spans="1:7" x14ac:dyDescent="0.35">
      <c r="A170" s="126"/>
      <c r="B170" s="113"/>
      <c r="C170" s="125"/>
      <c r="D170" s="125"/>
      <c r="E170" s="124"/>
      <c r="F170" s="124"/>
      <c r="G170" s="124"/>
    </row>
    <row r="171" spans="1:7" x14ac:dyDescent="0.35">
      <c r="A171" s="126"/>
      <c r="B171" s="113"/>
      <c r="C171" s="125"/>
      <c r="D171" s="125"/>
      <c r="E171" s="124"/>
      <c r="F171" s="124"/>
      <c r="G171" s="124"/>
    </row>
    <row r="172" spans="1:7" x14ac:dyDescent="0.35">
      <c r="A172" s="126"/>
      <c r="B172" s="113"/>
      <c r="C172" s="125"/>
      <c r="D172" s="125"/>
      <c r="E172" s="124"/>
      <c r="F172" s="124"/>
      <c r="G172" s="124"/>
    </row>
    <row r="173" spans="1:7" x14ac:dyDescent="0.35">
      <c r="A173" s="126"/>
      <c r="B173" s="113"/>
      <c r="C173" s="125"/>
      <c r="D173" s="125"/>
      <c r="E173" s="124"/>
      <c r="F173" s="124"/>
      <c r="G173" s="124"/>
    </row>
    <row r="174" spans="1:7" x14ac:dyDescent="0.35">
      <c r="A174" s="126"/>
      <c r="B174" s="113"/>
      <c r="C174" s="125"/>
      <c r="D174" s="125"/>
      <c r="E174" s="124"/>
      <c r="F174" s="124"/>
      <c r="G174" s="124"/>
    </row>
    <row r="175" spans="1:7" x14ac:dyDescent="0.35">
      <c r="A175" s="126"/>
      <c r="B175" s="113"/>
      <c r="C175" s="125"/>
      <c r="D175" s="125"/>
      <c r="E175" s="124"/>
      <c r="F175" s="124"/>
      <c r="G175" s="124"/>
    </row>
    <row r="176" spans="1:7" x14ac:dyDescent="0.35">
      <c r="A176" s="126"/>
      <c r="B176" s="113"/>
      <c r="C176" s="125"/>
      <c r="D176" s="125"/>
      <c r="E176" s="124"/>
      <c r="F176" s="124"/>
      <c r="G176" s="124"/>
    </row>
    <row r="177" spans="1:7" x14ac:dyDescent="0.35">
      <c r="A177" s="126"/>
      <c r="B177" s="113"/>
      <c r="C177" s="125"/>
      <c r="D177" s="125"/>
      <c r="E177" s="124"/>
      <c r="F177" s="124"/>
      <c r="G177" s="124"/>
    </row>
    <row r="178" spans="1:7" x14ac:dyDescent="0.35">
      <c r="A178" s="126"/>
      <c r="B178" s="113"/>
      <c r="C178" s="125"/>
      <c r="D178" s="125"/>
      <c r="E178" s="124"/>
      <c r="F178" s="124"/>
      <c r="G178" s="124"/>
    </row>
    <row r="179" spans="1:7" x14ac:dyDescent="0.35">
      <c r="A179" s="126"/>
      <c r="B179" s="113"/>
      <c r="C179" s="125"/>
      <c r="D179" s="125"/>
      <c r="E179" s="124"/>
      <c r="F179" s="124"/>
      <c r="G179" s="124"/>
    </row>
    <row r="180" spans="1:7" x14ac:dyDescent="0.35"/>
    <row r="181" spans="1:7" x14ac:dyDescent="0.35"/>
    <row r="182" spans="1:7" x14ac:dyDescent="0.35"/>
    <row r="183" spans="1:7" x14ac:dyDescent="0.35"/>
    <row r="184" spans="1:7" x14ac:dyDescent="0.35"/>
    <row r="185" spans="1:7" x14ac:dyDescent="0.35"/>
    <row r="186" spans="1:7" x14ac:dyDescent="0.35"/>
    <row r="187" spans="1:7" x14ac:dyDescent="0.35"/>
    <row r="188" spans="1:7" x14ac:dyDescent="0.35"/>
    <row r="189" spans="1:7" x14ac:dyDescent="0.35"/>
    <row r="190" spans="1:7" x14ac:dyDescent="0.35"/>
    <row r="191" spans="1:7" x14ac:dyDescent="0.35"/>
    <row r="192" spans="1:7"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AF79-D91B-46B2-B999-419091276556}">
  <dimension ref="A1:AR305"/>
  <sheetViews>
    <sheetView topLeftCell="A123" workbookViewId="0">
      <selection activeCell="A127" sqref="A127:XFD139"/>
    </sheetView>
  </sheetViews>
  <sheetFormatPr defaultColWidth="0" defaultRowHeight="14.5" zeroHeight="1" x14ac:dyDescent="0.35"/>
  <cols>
    <col min="1" max="1" width="10.453125" style="110" customWidth="1"/>
    <col min="2" max="2" width="7.7265625" style="110" customWidth="1"/>
    <col min="3" max="3" width="11.453125" style="111" customWidth="1"/>
    <col min="4" max="4" width="36.7265625" style="110" customWidth="1"/>
    <col min="5" max="5" width="17.453125" style="110" customWidth="1"/>
    <col min="6" max="6" width="16" style="110" customWidth="1"/>
    <col min="7" max="7" width="13.7265625" style="110" customWidth="1"/>
    <col min="8" max="8" width="14.453125" style="110" customWidth="1"/>
    <col min="9" max="12" width="10.453125" style="110" customWidth="1"/>
    <col min="13" max="13" width="12.7265625" style="110" customWidth="1"/>
    <col min="14" max="16" width="10.453125" style="110" customWidth="1"/>
    <col min="17" max="17" width="11.26953125" style="110" customWidth="1"/>
    <col min="18" max="44" width="10.453125" style="110" customWidth="1"/>
    <col min="45" max="16384" width="10.453125" style="110" hidden="1"/>
  </cols>
  <sheetData>
    <row r="1" spans="1:12" customFormat="1" x14ac:dyDescent="0.35">
      <c r="A1" s="2" t="s">
        <v>0</v>
      </c>
      <c r="B1" s="250">
        <v>4.5</v>
      </c>
    </row>
    <row r="2" spans="1:12" customFormat="1" x14ac:dyDescent="0.35">
      <c r="A2" s="2" t="s">
        <v>1</v>
      </c>
      <c r="B2" t="s">
        <v>333</v>
      </c>
    </row>
    <row r="3" spans="1:12" customFormat="1" x14ac:dyDescent="0.35">
      <c r="A3" s="2" t="s">
        <v>2</v>
      </c>
      <c r="B3" t="s">
        <v>268</v>
      </c>
    </row>
    <row r="4" spans="1:12" customFormat="1" x14ac:dyDescent="0.35">
      <c r="A4" s="2" t="s">
        <v>3</v>
      </c>
      <c r="B4" t="s">
        <v>334</v>
      </c>
    </row>
    <row r="5" spans="1:12" customFormat="1" x14ac:dyDescent="0.35">
      <c r="A5" s="2" t="s">
        <v>4</v>
      </c>
      <c r="B5" t="s">
        <v>515</v>
      </c>
    </row>
    <row r="6" spans="1:12" customFormat="1" x14ac:dyDescent="0.35">
      <c r="A6" s="2" t="s">
        <v>5</v>
      </c>
      <c r="B6" t="s">
        <v>32</v>
      </c>
    </row>
    <row r="7" spans="1:12" customFormat="1" x14ac:dyDescent="0.35">
      <c r="A7" s="2" t="s">
        <v>6</v>
      </c>
      <c r="B7" t="s">
        <v>33</v>
      </c>
    </row>
    <row r="8" spans="1:12" customFormat="1" x14ac:dyDescent="0.35">
      <c r="A8" s="2" t="s">
        <v>7</v>
      </c>
      <c r="B8" t="s">
        <v>516</v>
      </c>
    </row>
    <row r="9" spans="1:12" customFormat="1" x14ac:dyDescent="0.35"/>
    <row r="10" spans="1:12" x14ac:dyDescent="0.35">
      <c r="B10" s="149" t="s">
        <v>61</v>
      </c>
      <c r="C10" s="251">
        <v>4.5</v>
      </c>
      <c r="D10" s="151"/>
      <c r="E10" s="151"/>
      <c r="F10" s="151"/>
      <c r="G10" s="151"/>
      <c r="H10" s="151"/>
      <c r="I10" s="151"/>
      <c r="J10" s="151"/>
      <c r="K10" s="151"/>
      <c r="L10" s="152"/>
    </row>
    <row r="11" spans="1:12" x14ac:dyDescent="0.35">
      <c r="B11" s="153"/>
      <c r="C11" s="140"/>
      <c r="D11" s="145"/>
      <c r="E11" s="145"/>
      <c r="F11" s="145"/>
      <c r="G11" s="145"/>
      <c r="H11" s="145"/>
      <c r="I11" s="145"/>
      <c r="J11" s="145"/>
      <c r="K11" s="145"/>
      <c r="L11" s="154"/>
    </row>
    <row r="12" spans="1:12" x14ac:dyDescent="0.35">
      <c r="B12" s="153"/>
      <c r="C12" s="140"/>
      <c r="D12" s="325" t="s">
        <v>352</v>
      </c>
      <c r="E12" s="145"/>
      <c r="F12" s="145"/>
      <c r="G12" s="145"/>
      <c r="H12" s="145"/>
      <c r="I12" s="145"/>
      <c r="J12" s="145"/>
      <c r="K12" s="145"/>
      <c r="L12" s="154"/>
    </row>
    <row r="13" spans="1:12" x14ac:dyDescent="0.35">
      <c r="B13" s="153"/>
      <c r="C13" s="140"/>
      <c r="D13" s="145"/>
      <c r="E13" s="145"/>
      <c r="F13" s="145"/>
      <c r="G13" s="145"/>
      <c r="H13" s="145"/>
      <c r="I13" s="145"/>
      <c r="J13" s="145"/>
      <c r="K13" s="145"/>
      <c r="L13" s="154"/>
    </row>
    <row r="14" spans="1:12" x14ac:dyDescent="0.35">
      <c r="B14" s="153"/>
      <c r="C14" s="140"/>
      <c r="D14" s="145" t="s">
        <v>486</v>
      </c>
      <c r="E14" s="145"/>
      <c r="F14" s="145"/>
      <c r="G14" s="145"/>
      <c r="H14" s="145"/>
      <c r="I14" s="145"/>
      <c r="J14" s="145"/>
      <c r="K14" s="145"/>
      <c r="L14" s="154"/>
    </row>
    <row r="15" spans="1:12" x14ac:dyDescent="0.35">
      <c r="B15" s="153"/>
      <c r="C15" s="140"/>
      <c r="D15" s="145" t="s">
        <v>487</v>
      </c>
      <c r="E15" s="145"/>
      <c r="F15" s="145"/>
      <c r="G15" s="145"/>
      <c r="H15" s="145"/>
      <c r="I15" s="145"/>
      <c r="J15" s="145"/>
      <c r="K15" s="145"/>
      <c r="L15" s="154"/>
    </row>
    <row r="16" spans="1:12" x14ac:dyDescent="0.35">
      <c r="B16" s="153"/>
      <c r="C16" s="140"/>
      <c r="D16" s="145" t="s">
        <v>488</v>
      </c>
      <c r="E16" s="145"/>
      <c r="F16" s="145"/>
      <c r="G16" s="145"/>
      <c r="H16" s="145"/>
      <c r="I16" s="145"/>
      <c r="J16" s="145"/>
      <c r="K16" s="145"/>
      <c r="L16" s="154"/>
    </row>
    <row r="17" spans="2:12" x14ac:dyDescent="0.35">
      <c r="B17" s="153"/>
      <c r="C17" s="140"/>
      <c r="D17" s="145" t="s">
        <v>489</v>
      </c>
      <c r="E17" s="145"/>
      <c r="F17" s="145"/>
      <c r="G17" s="145"/>
      <c r="H17" s="145"/>
      <c r="I17" s="145"/>
      <c r="J17" s="145"/>
      <c r="K17" s="145"/>
      <c r="L17" s="154"/>
    </row>
    <row r="18" spans="2:12" x14ac:dyDescent="0.35">
      <c r="B18" s="153"/>
      <c r="C18" s="140"/>
      <c r="D18" s="326" t="s">
        <v>490</v>
      </c>
      <c r="E18" s="145"/>
      <c r="F18" s="145"/>
      <c r="G18" s="145"/>
      <c r="H18" s="145"/>
      <c r="I18" s="145"/>
      <c r="J18" s="145"/>
      <c r="K18" s="145"/>
      <c r="L18" s="154"/>
    </row>
    <row r="19" spans="2:12" x14ac:dyDescent="0.35">
      <c r="B19" s="153"/>
      <c r="C19" s="140"/>
      <c r="D19" s="327" t="s">
        <v>491</v>
      </c>
      <c r="E19" s="145"/>
      <c r="F19" s="145"/>
      <c r="G19" s="145"/>
      <c r="H19" s="145"/>
      <c r="I19" s="145"/>
      <c r="J19" s="145"/>
      <c r="K19" s="145"/>
      <c r="L19" s="154"/>
    </row>
    <row r="20" spans="2:12" x14ac:dyDescent="0.35">
      <c r="B20" s="153"/>
      <c r="C20" s="140"/>
      <c r="D20" s="328" t="s">
        <v>492</v>
      </c>
      <c r="E20" s="329"/>
      <c r="F20" s="329"/>
      <c r="G20" s="330"/>
      <c r="H20" s="331">
        <v>2000000</v>
      </c>
      <c r="I20" s="145"/>
      <c r="J20" s="145"/>
      <c r="K20" s="145"/>
      <c r="L20" s="154"/>
    </row>
    <row r="21" spans="2:12" x14ac:dyDescent="0.35">
      <c r="B21" s="153"/>
      <c r="C21" s="140"/>
      <c r="D21" s="328" t="s">
        <v>493</v>
      </c>
      <c r="E21" s="329"/>
      <c r="F21" s="329"/>
      <c r="G21" s="330"/>
      <c r="H21" s="332">
        <v>0.12</v>
      </c>
      <c r="I21" s="145"/>
      <c r="J21" s="145"/>
      <c r="K21" s="145"/>
      <c r="L21" s="154"/>
    </row>
    <row r="22" spans="2:12" x14ac:dyDescent="0.35">
      <c r="B22" s="153"/>
      <c r="C22" s="140"/>
      <c r="D22" s="145"/>
      <c r="E22" s="145"/>
      <c r="F22" s="145"/>
      <c r="G22" s="145"/>
      <c r="H22" s="145"/>
      <c r="I22" s="145"/>
      <c r="J22" s="145"/>
      <c r="K22" s="145"/>
      <c r="L22" s="154"/>
    </row>
    <row r="23" spans="2:12" x14ac:dyDescent="0.35">
      <c r="B23" s="153"/>
      <c r="C23" s="140"/>
      <c r="D23" s="145" t="s">
        <v>494</v>
      </c>
      <c r="E23" s="145"/>
      <c r="F23" s="145"/>
      <c r="G23" s="145"/>
      <c r="H23" s="145"/>
      <c r="I23" s="145"/>
      <c r="J23" s="145"/>
      <c r="K23" s="145"/>
      <c r="L23" s="154"/>
    </row>
    <row r="24" spans="2:12" x14ac:dyDescent="0.35">
      <c r="B24" s="153"/>
      <c r="C24" s="140"/>
      <c r="D24" s="333" t="s">
        <v>495</v>
      </c>
      <c r="E24" s="334"/>
      <c r="F24" s="335">
        <v>0.5</v>
      </c>
      <c r="G24" s="336">
        <v>1.5</v>
      </c>
      <c r="H24" s="336">
        <v>2.5</v>
      </c>
      <c r="I24" s="336">
        <v>3.5</v>
      </c>
      <c r="J24" s="334">
        <v>4.5</v>
      </c>
      <c r="K24" s="145"/>
      <c r="L24" s="154"/>
    </row>
    <row r="25" spans="2:12" x14ac:dyDescent="0.35">
      <c r="B25" s="153"/>
      <c r="C25" s="140"/>
      <c r="D25" s="333" t="s">
        <v>496</v>
      </c>
      <c r="E25" s="334"/>
      <c r="F25" s="337">
        <v>0.02</v>
      </c>
      <c r="G25" s="337">
        <v>2.2499999999999999E-2</v>
      </c>
      <c r="H25" s="337">
        <v>2.5000000000000001E-2</v>
      </c>
      <c r="I25" s="337">
        <v>2.75E-2</v>
      </c>
      <c r="J25" s="338">
        <v>0.03</v>
      </c>
      <c r="K25" s="145"/>
      <c r="L25" s="154"/>
    </row>
    <row r="26" spans="2:12" x14ac:dyDescent="0.35">
      <c r="B26" s="153"/>
      <c r="C26" s="140"/>
      <c r="D26" s="339" t="s">
        <v>497</v>
      </c>
      <c r="E26" s="340"/>
      <c r="F26" s="341">
        <v>0.03</v>
      </c>
      <c r="G26" s="341">
        <v>3.2500000000000001E-2</v>
      </c>
      <c r="H26" s="341">
        <v>3.5000000000000003E-2</v>
      </c>
      <c r="I26" s="341">
        <v>3.7499999999999999E-2</v>
      </c>
      <c r="J26" s="342">
        <v>0.04</v>
      </c>
      <c r="K26" s="145"/>
      <c r="L26" s="154"/>
    </row>
    <row r="27" spans="2:12" x14ac:dyDescent="0.35">
      <c r="B27" s="153"/>
      <c r="C27" s="140"/>
      <c r="D27" s="339" t="s">
        <v>498</v>
      </c>
      <c r="E27" s="340"/>
      <c r="F27" s="341">
        <v>3.5000000000000003E-2</v>
      </c>
      <c r="G27" s="341">
        <v>0.04</v>
      </c>
      <c r="H27" s="341">
        <v>4.4999999999999998E-2</v>
      </c>
      <c r="I27" s="341">
        <v>0.05</v>
      </c>
      <c r="J27" s="342">
        <v>5.5E-2</v>
      </c>
      <c r="K27" s="145"/>
      <c r="L27" s="154"/>
    </row>
    <row r="28" spans="2:12" x14ac:dyDescent="0.35">
      <c r="B28" s="153"/>
      <c r="C28" s="140"/>
      <c r="D28" s="343" t="s">
        <v>499</v>
      </c>
      <c r="E28" s="344"/>
      <c r="F28" s="345">
        <v>4.2500000000000003E-2</v>
      </c>
      <c r="G28" s="345">
        <v>4.7500000000000001E-2</v>
      </c>
      <c r="H28" s="345">
        <v>5.2499999999999998E-2</v>
      </c>
      <c r="I28" s="345">
        <v>5.7500000000000002E-2</v>
      </c>
      <c r="J28" s="346">
        <v>6.25E-2</v>
      </c>
      <c r="K28" s="145"/>
      <c r="L28" s="154"/>
    </row>
    <row r="29" spans="2:12" x14ac:dyDescent="0.35">
      <c r="B29" s="153"/>
      <c r="C29" s="140"/>
      <c r="D29" s="145"/>
      <c r="E29" s="145"/>
      <c r="F29" s="347"/>
      <c r="G29" s="347"/>
      <c r="H29" s="347"/>
      <c r="I29" s="347"/>
      <c r="J29" s="347"/>
      <c r="K29" s="145"/>
      <c r="L29" s="154"/>
    </row>
    <row r="30" spans="2:12" x14ac:dyDescent="0.35">
      <c r="B30" s="153"/>
      <c r="C30" s="140"/>
      <c r="D30" s="333" t="s">
        <v>168</v>
      </c>
      <c r="E30" s="334"/>
      <c r="F30" s="335">
        <v>2025</v>
      </c>
      <c r="G30" s="336">
        <v>2026</v>
      </c>
      <c r="H30" s="336">
        <v>2027</v>
      </c>
      <c r="I30" s="336">
        <v>2028</v>
      </c>
      <c r="J30" s="334">
        <v>2029</v>
      </c>
      <c r="K30" s="145"/>
      <c r="L30" s="154"/>
    </row>
    <row r="31" spans="2:12" x14ac:dyDescent="0.35">
      <c r="B31" s="153"/>
      <c r="C31" s="140"/>
      <c r="D31" s="333" t="s">
        <v>500</v>
      </c>
      <c r="E31" s="334"/>
      <c r="F31" s="348">
        <v>600000</v>
      </c>
      <c r="G31" s="348">
        <v>500000.00000000012</v>
      </c>
      <c r="H31" s="348">
        <v>399999.99999999988</v>
      </c>
      <c r="I31" s="348">
        <v>300000.00000000006</v>
      </c>
      <c r="J31" s="349">
        <v>199999.99999999994</v>
      </c>
      <c r="K31" s="145"/>
      <c r="L31" s="154"/>
    </row>
    <row r="32" spans="2:12" x14ac:dyDescent="0.35">
      <c r="B32" s="153"/>
      <c r="C32" s="140"/>
      <c r="D32" s="343" t="s">
        <v>501</v>
      </c>
      <c r="E32" s="344"/>
      <c r="F32" s="350">
        <v>1000000</v>
      </c>
      <c r="G32" s="350">
        <v>700000</v>
      </c>
      <c r="H32" s="350">
        <v>450000</v>
      </c>
      <c r="I32" s="350">
        <v>250000</v>
      </c>
      <c r="J32" s="351">
        <v>100000</v>
      </c>
      <c r="K32" s="145"/>
      <c r="L32" s="154"/>
    </row>
    <row r="33" spans="2:12" x14ac:dyDescent="0.35">
      <c r="B33" s="153"/>
      <c r="C33" s="140"/>
      <c r="D33" s="145"/>
      <c r="E33" s="145"/>
      <c r="F33" s="145"/>
      <c r="G33" s="145"/>
      <c r="H33" s="145"/>
      <c r="I33" s="145"/>
      <c r="J33" s="145"/>
      <c r="K33" s="145"/>
      <c r="L33" s="154"/>
    </row>
    <row r="34" spans="2:12" x14ac:dyDescent="0.35">
      <c r="B34" s="155" t="s">
        <v>12</v>
      </c>
      <c r="C34" s="135" t="s">
        <v>20</v>
      </c>
      <c r="D34" s="144" t="s">
        <v>502</v>
      </c>
      <c r="E34" s="141"/>
      <c r="F34" s="141"/>
      <c r="G34" s="141"/>
      <c r="H34" s="139"/>
      <c r="I34" s="139"/>
      <c r="J34" s="139"/>
      <c r="K34" s="139"/>
      <c r="L34" s="154"/>
    </row>
    <row r="35" spans="2:12" x14ac:dyDescent="0.35">
      <c r="B35" s="155"/>
      <c r="C35" s="135"/>
      <c r="D35" s="144" t="s">
        <v>503</v>
      </c>
      <c r="E35" s="141"/>
      <c r="F35" s="141"/>
      <c r="G35" s="141"/>
      <c r="H35" s="139"/>
      <c r="I35" s="139"/>
      <c r="J35" s="139"/>
      <c r="K35" s="139"/>
      <c r="L35" s="154"/>
    </row>
    <row r="36" spans="2:12" x14ac:dyDescent="0.35">
      <c r="B36" s="155"/>
      <c r="C36" s="135"/>
      <c r="D36" s="144" t="s">
        <v>504</v>
      </c>
      <c r="E36" s="141"/>
      <c r="F36" s="141"/>
      <c r="G36" s="141"/>
      <c r="H36" s="139"/>
      <c r="I36" s="139"/>
      <c r="J36" s="139"/>
      <c r="K36" s="139"/>
      <c r="L36" s="154"/>
    </row>
    <row r="37" spans="2:12" x14ac:dyDescent="0.35">
      <c r="B37" s="156"/>
      <c r="C37" s="143"/>
      <c r="D37" s="352"/>
      <c r="E37" s="141"/>
      <c r="F37" s="141"/>
      <c r="G37" s="141"/>
      <c r="H37" s="133"/>
      <c r="I37" s="133"/>
      <c r="J37" s="133"/>
      <c r="K37" s="133"/>
      <c r="L37" s="154"/>
    </row>
    <row r="38" spans="2:12" x14ac:dyDescent="0.35">
      <c r="B38" s="155" t="s">
        <v>16</v>
      </c>
      <c r="C38" s="135" t="s">
        <v>20</v>
      </c>
      <c r="D38" s="138" t="s">
        <v>505</v>
      </c>
      <c r="E38" s="139"/>
      <c r="F38" s="139"/>
      <c r="G38" s="139"/>
      <c r="H38" s="133"/>
      <c r="I38" s="133"/>
      <c r="J38" s="133"/>
      <c r="K38" s="133"/>
      <c r="L38" s="154"/>
    </row>
    <row r="39" spans="2:12" x14ac:dyDescent="0.35">
      <c r="B39" s="155"/>
      <c r="C39" s="135"/>
      <c r="D39" s="138"/>
      <c r="E39" s="139"/>
      <c r="F39" s="139"/>
      <c r="G39" s="139"/>
      <c r="H39" s="133"/>
      <c r="I39" s="133"/>
      <c r="J39" s="133"/>
      <c r="K39" s="133"/>
      <c r="L39" s="154"/>
    </row>
    <row r="40" spans="2:12" x14ac:dyDescent="0.35">
      <c r="B40" s="155" t="s">
        <v>19</v>
      </c>
      <c r="C40" s="135" t="s">
        <v>97</v>
      </c>
      <c r="D40" s="138" t="s">
        <v>506</v>
      </c>
      <c r="E40" s="139"/>
      <c r="F40" s="139"/>
      <c r="G40" s="139"/>
      <c r="H40" s="133"/>
      <c r="I40" s="133"/>
      <c r="J40" s="133"/>
      <c r="K40" s="133"/>
      <c r="L40" s="154"/>
    </row>
    <row r="41" spans="2:12" ht="14.15" customHeight="1" x14ac:dyDescent="0.35">
      <c r="B41" s="155"/>
      <c r="C41" s="135"/>
      <c r="D41" s="138"/>
      <c r="E41" s="139"/>
      <c r="F41" s="139"/>
      <c r="G41" s="139"/>
      <c r="H41" s="133"/>
      <c r="I41" s="133"/>
      <c r="J41" s="133"/>
      <c r="K41" s="133"/>
      <c r="L41" s="154"/>
    </row>
    <row r="42" spans="2:12" x14ac:dyDescent="0.35">
      <c r="B42" s="155" t="s">
        <v>24</v>
      </c>
      <c r="C42" s="135" t="s">
        <v>20</v>
      </c>
      <c r="D42" s="138" t="s">
        <v>507</v>
      </c>
      <c r="E42" s="139"/>
      <c r="F42" s="139"/>
      <c r="G42" s="139"/>
      <c r="H42" s="133"/>
      <c r="I42" s="133"/>
      <c r="J42" s="133"/>
      <c r="K42" s="133"/>
      <c r="L42" s="154"/>
    </row>
    <row r="43" spans="2:12" x14ac:dyDescent="0.35">
      <c r="B43" s="155"/>
      <c r="C43" s="135"/>
      <c r="D43" s="138"/>
      <c r="E43" s="139"/>
      <c r="F43" s="139"/>
      <c r="G43" s="139"/>
      <c r="H43" s="133"/>
      <c r="I43" s="133"/>
      <c r="J43" s="133"/>
      <c r="K43" s="133"/>
      <c r="L43" s="154"/>
    </row>
    <row r="44" spans="2:12" x14ac:dyDescent="0.35">
      <c r="B44" s="155" t="s">
        <v>264</v>
      </c>
      <c r="C44" s="135" t="s">
        <v>20</v>
      </c>
      <c r="D44" s="138" t="s">
        <v>508</v>
      </c>
      <c r="E44" s="139"/>
      <c r="F44" s="139"/>
      <c r="G44" s="139"/>
      <c r="H44" s="133"/>
      <c r="I44" s="133"/>
      <c r="J44" s="133"/>
      <c r="K44" s="133"/>
      <c r="L44" s="154"/>
    </row>
    <row r="45" spans="2:12" x14ac:dyDescent="0.35">
      <c r="B45" s="155"/>
      <c r="C45" s="135"/>
      <c r="D45" s="138"/>
      <c r="E45" s="139"/>
      <c r="F45" s="139"/>
      <c r="G45" s="139"/>
      <c r="H45" s="133"/>
      <c r="I45" s="133"/>
      <c r="J45" s="133"/>
      <c r="K45" s="133"/>
      <c r="L45" s="154"/>
    </row>
    <row r="46" spans="2:12" x14ac:dyDescent="0.35">
      <c r="B46" s="155" t="s">
        <v>509</v>
      </c>
      <c r="C46" s="135" t="s">
        <v>17</v>
      </c>
      <c r="D46" s="138" t="s">
        <v>510</v>
      </c>
      <c r="E46" s="139"/>
      <c r="F46" s="139"/>
      <c r="G46" s="139"/>
      <c r="H46" s="133"/>
      <c r="I46" s="133"/>
      <c r="J46" s="133"/>
      <c r="K46" s="133"/>
      <c r="L46" s="154"/>
    </row>
    <row r="47" spans="2:12" x14ac:dyDescent="0.35">
      <c r="B47" s="155"/>
      <c r="C47" s="135"/>
      <c r="D47" s="138"/>
      <c r="E47" s="139"/>
      <c r="F47" s="139"/>
      <c r="G47" s="139"/>
      <c r="H47" s="133"/>
      <c r="I47" s="133"/>
      <c r="J47" s="133"/>
      <c r="K47" s="133"/>
      <c r="L47" s="154"/>
    </row>
    <row r="48" spans="2:12" x14ac:dyDescent="0.35">
      <c r="B48" s="155" t="s">
        <v>511</v>
      </c>
      <c r="C48" s="135" t="s">
        <v>25</v>
      </c>
      <c r="D48" s="138" t="s">
        <v>512</v>
      </c>
      <c r="E48" s="139"/>
      <c r="F48" s="139"/>
      <c r="G48" s="139"/>
      <c r="H48" s="133"/>
      <c r="I48" s="133"/>
      <c r="J48" s="133"/>
      <c r="K48" s="133"/>
      <c r="L48" s="154"/>
    </row>
    <row r="49" spans="1:12" x14ac:dyDescent="0.35">
      <c r="B49" s="155"/>
      <c r="C49" s="135"/>
      <c r="D49" s="138"/>
      <c r="E49" s="139"/>
      <c r="F49" s="139"/>
      <c r="G49" s="139"/>
      <c r="H49" s="133"/>
      <c r="I49" s="133"/>
      <c r="J49" s="133"/>
      <c r="K49" s="133"/>
      <c r="L49" s="154"/>
    </row>
    <row r="50" spans="1:12" x14ac:dyDescent="0.35">
      <c r="B50" s="155" t="s">
        <v>513</v>
      </c>
      <c r="C50" s="135" t="s">
        <v>20</v>
      </c>
      <c r="D50" s="138" t="s">
        <v>514</v>
      </c>
      <c r="E50" s="139"/>
      <c r="F50" s="139"/>
      <c r="G50" s="139"/>
      <c r="H50" s="133"/>
      <c r="I50" s="133"/>
      <c r="J50" s="133"/>
      <c r="K50" s="133"/>
      <c r="L50" s="154"/>
    </row>
    <row r="51" spans="1:12" x14ac:dyDescent="0.35">
      <c r="B51" s="157"/>
      <c r="C51" s="158"/>
      <c r="D51" s="159"/>
      <c r="E51" s="160"/>
      <c r="F51" s="160"/>
      <c r="G51" s="160"/>
      <c r="H51" s="161"/>
      <c r="I51" s="161"/>
      <c r="J51" s="161"/>
      <c r="K51" s="161"/>
      <c r="L51" s="162"/>
    </row>
    <row r="52" spans="1:12" x14ac:dyDescent="0.35">
      <c r="B52" s="259" t="s">
        <v>27</v>
      </c>
      <c r="C52" s="260"/>
      <c r="D52" s="258"/>
      <c r="E52" s="258"/>
      <c r="F52" s="258"/>
      <c r="G52" s="258"/>
      <c r="H52" s="161"/>
      <c r="I52" s="161"/>
      <c r="J52" s="161"/>
      <c r="K52" s="161"/>
      <c r="L52" s="162"/>
    </row>
    <row r="53" spans="1:12" x14ac:dyDescent="0.35">
      <c r="B53" s="126"/>
      <c r="C53" s="113"/>
      <c r="D53" s="125"/>
      <c r="E53" s="125"/>
      <c r="F53" s="124"/>
      <c r="G53" s="124"/>
      <c r="H53" s="124"/>
    </row>
    <row r="54" spans="1:12" customFormat="1" x14ac:dyDescent="0.35">
      <c r="A54" s="1" t="s">
        <v>105</v>
      </c>
    </row>
    <row r="55" spans="1:12" customFormat="1" x14ac:dyDescent="0.35">
      <c r="D55" s="306"/>
      <c r="E55" s="306"/>
      <c r="F55" s="306"/>
      <c r="G55" s="306"/>
      <c r="H55" s="306"/>
    </row>
    <row r="56" spans="1:12" x14ac:dyDescent="0.35">
      <c r="B56" s="120">
        <v>0.5</v>
      </c>
      <c r="C56" s="114" t="s">
        <v>80</v>
      </c>
      <c r="D56" s="112" t="s">
        <v>517</v>
      </c>
      <c r="E56" s="112"/>
      <c r="F56" s="124"/>
      <c r="G56" s="124"/>
      <c r="H56" s="124"/>
    </row>
    <row r="57" spans="1:12" x14ac:dyDescent="0.35">
      <c r="B57" s="120"/>
      <c r="C57" s="114"/>
      <c r="D57" s="353"/>
      <c r="E57" s="112"/>
      <c r="F57" s="124"/>
      <c r="G57" s="124"/>
      <c r="H57" s="124"/>
    </row>
    <row r="58" spans="1:12" x14ac:dyDescent="0.35">
      <c r="B58" s="120"/>
      <c r="C58" s="114"/>
      <c r="D58" s="121" t="s">
        <v>518</v>
      </c>
      <c r="E58" s="112"/>
      <c r="F58" s="124"/>
      <c r="G58" s="124"/>
      <c r="H58" s="124"/>
    </row>
    <row r="59" spans="1:12" x14ac:dyDescent="0.35">
      <c r="B59" s="120"/>
      <c r="C59" s="354"/>
      <c r="D59" s="121" t="s">
        <v>519</v>
      </c>
      <c r="E59" s="112"/>
      <c r="F59" s="122"/>
      <c r="G59" s="122"/>
      <c r="H59" s="122"/>
    </row>
    <row r="60" spans="1:12" x14ac:dyDescent="0.35">
      <c r="B60" s="120"/>
      <c r="C60" s="114"/>
      <c r="D60" s="119" t="s">
        <v>520</v>
      </c>
      <c r="E60" s="112"/>
      <c r="F60" s="122"/>
      <c r="G60" s="122"/>
      <c r="H60" s="122"/>
    </row>
    <row r="61" spans="1:12" x14ac:dyDescent="0.35">
      <c r="B61" s="120"/>
      <c r="C61" s="114"/>
      <c r="D61" s="355"/>
      <c r="E61" s="112"/>
      <c r="F61" s="122"/>
      <c r="G61" s="122"/>
      <c r="H61" s="122"/>
    </row>
    <row r="62" spans="1:12" x14ac:dyDescent="0.35">
      <c r="B62" s="120"/>
      <c r="C62" s="114"/>
      <c r="D62" s="355" t="s">
        <v>521</v>
      </c>
      <c r="E62" s="112"/>
      <c r="F62" s="122"/>
      <c r="G62" s="122"/>
      <c r="H62" s="122"/>
    </row>
    <row r="63" spans="1:12" x14ac:dyDescent="0.35">
      <c r="B63" s="120"/>
      <c r="C63" s="114"/>
      <c r="D63" s="121" t="s">
        <v>522</v>
      </c>
      <c r="E63" s="112"/>
      <c r="F63" s="122"/>
      <c r="G63" s="122"/>
      <c r="H63" s="122"/>
    </row>
    <row r="64" spans="1:12" x14ac:dyDescent="0.35">
      <c r="B64" s="120"/>
      <c r="C64" s="114"/>
      <c r="D64" s="121" t="s">
        <v>523</v>
      </c>
      <c r="E64" s="112"/>
      <c r="F64" s="122"/>
      <c r="G64" s="122"/>
      <c r="H64" s="122"/>
    </row>
    <row r="65" spans="2:9" x14ac:dyDescent="0.35">
      <c r="B65" s="120"/>
      <c r="C65" s="114"/>
      <c r="D65" s="356" t="s">
        <v>524</v>
      </c>
      <c r="E65" s="112"/>
      <c r="F65" s="122"/>
      <c r="G65" s="122"/>
      <c r="H65" s="122"/>
    </row>
    <row r="66" spans="2:9" x14ac:dyDescent="0.35">
      <c r="B66" s="120"/>
      <c r="C66" s="114"/>
      <c r="D66" s="122"/>
      <c r="E66" s="112"/>
      <c r="F66" s="122"/>
      <c r="G66" s="122"/>
      <c r="H66" s="122"/>
    </row>
    <row r="67" spans="2:9" x14ac:dyDescent="0.35">
      <c r="B67" s="120">
        <v>0.5</v>
      </c>
      <c r="C67" s="114" t="s">
        <v>16</v>
      </c>
      <c r="D67" s="112" t="s">
        <v>525</v>
      </c>
      <c r="E67" s="112"/>
      <c r="F67" s="122"/>
      <c r="G67" s="122"/>
      <c r="H67" s="122"/>
    </row>
    <row r="68" spans="2:9" x14ac:dyDescent="0.35">
      <c r="B68" s="120"/>
      <c r="C68" s="114"/>
      <c r="D68" s="112"/>
      <c r="E68" s="112"/>
      <c r="F68" s="122"/>
      <c r="G68" s="122"/>
      <c r="H68" s="122"/>
    </row>
    <row r="69" spans="2:9" x14ac:dyDescent="0.35">
      <c r="B69" s="120"/>
      <c r="C69" s="354"/>
      <c r="D69" s="112" t="s">
        <v>526</v>
      </c>
      <c r="E69" s="112"/>
      <c r="F69" s="122"/>
      <c r="G69" s="122"/>
      <c r="H69" s="122"/>
    </row>
    <row r="70" spans="2:9" x14ac:dyDescent="0.35">
      <c r="B70" s="120"/>
      <c r="C70" s="114"/>
      <c r="D70" s="112" t="s">
        <v>527</v>
      </c>
      <c r="E70" s="112"/>
    </row>
    <row r="71" spans="2:9" x14ac:dyDescent="0.35">
      <c r="B71" s="120"/>
      <c r="C71" s="114"/>
      <c r="D71" s="357" t="s">
        <v>528</v>
      </c>
      <c r="E71" s="112"/>
    </row>
    <row r="72" spans="2:9" x14ac:dyDescent="0.35">
      <c r="B72" s="120"/>
      <c r="C72" s="114"/>
      <c r="D72" s="112" t="s">
        <v>529</v>
      </c>
      <c r="E72" s="112"/>
    </row>
    <row r="73" spans="2:9" x14ac:dyDescent="0.35">
      <c r="B73" s="120"/>
      <c r="C73" s="114"/>
      <c r="D73" s="112" t="s">
        <v>530</v>
      </c>
      <c r="E73" s="112"/>
    </row>
    <row r="74" spans="2:9" x14ac:dyDescent="0.35">
      <c r="B74" s="120"/>
      <c r="C74" s="114"/>
      <c r="D74" s="112"/>
      <c r="E74" s="112"/>
      <c r="G74" s="122"/>
      <c r="H74" s="122"/>
    </row>
    <row r="75" spans="2:9" x14ac:dyDescent="0.35">
      <c r="B75" s="120">
        <v>0.75</v>
      </c>
      <c r="C75" s="114" t="s">
        <v>19</v>
      </c>
      <c r="D75" s="112" t="s">
        <v>531</v>
      </c>
      <c r="E75" s="112"/>
      <c r="F75" s="122"/>
      <c r="G75" s="122"/>
      <c r="H75" s="122"/>
    </row>
    <row r="76" spans="2:9" x14ac:dyDescent="0.35">
      <c r="B76" s="120"/>
      <c r="C76" s="114"/>
      <c r="D76" s="355"/>
      <c r="E76" s="112"/>
      <c r="F76" s="122"/>
      <c r="G76" s="122"/>
      <c r="H76" s="122"/>
    </row>
    <row r="77" spans="2:9" x14ac:dyDescent="0.35">
      <c r="B77" s="120"/>
      <c r="C77" s="114"/>
      <c r="D77" s="355"/>
      <c r="E77" s="112"/>
      <c r="F77" s="122"/>
      <c r="G77" s="122"/>
      <c r="H77" s="122"/>
    </row>
    <row r="78" spans="2:9" x14ac:dyDescent="0.35">
      <c r="B78" s="120"/>
      <c r="C78" s="114"/>
      <c r="D78" s="355"/>
      <c r="E78" s="112"/>
      <c r="F78" s="122"/>
      <c r="G78" s="122"/>
      <c r="H78" s="122"/>
    </row>
    <row r="79" spans="2:9" x14ac:dyDescent="0.35">
      <c r="B79" s="120"/>
      <c r="C79" s="114"/>
      <c r="D79" s="112"/>
      <c r="E79" s="112"/>
      <c r="F79" s="122"/>
      <c r="G79" s="122"/>
      <c r="H79" s="122"/>
    </row>
    <row r="80" spans="2:9" x14ac:dyDescent="0.35">
      <c r="B80" s="120"/>
      <c r="C80" s="114"/>
      <c r="E80" s="358">
        <v>0.5</v>
      </c>
      <c r="F80" s="359">
        <v>1.5</v>
      </c>
      <c r="G80" s="359">
        <v>2.5</v>
      </c>
      <c r="H80" s="359">
        <v>3.5</v>
      </c>
      <c r="I80" s="360">
        <v>4.5</v>
      </c>
    </row>
    <row r="81" spans="2:10" x14ac:dyDescent="0.35">
      <c r="B81" s="120"/>
      <c r="C81" s="114"/>
      <c r="D81" s="112" t="s">
        <v>532</v>
      </c>
      <c r="E81" s="361">
        <f>F27-F25</f>
        <v>1.5000000000000003E-2</v>
      </c>
      <c r="F81" s="361">
        <f>G27-G25</f>
        <v>1.7500000000000002E-2</v>
      </c>
      <c r="G81" s="361">
        <f>H27-H25</f>
        <v>1.9999999999999997E-2</v>
      </c>
      <c r="H81" s="361">
        <f>I27-I25</f>
        <v>2.2500000000000003E-2</v>
      </c>
      <c r="I81" s="361">
        <f>J27-J25</f>
        <v>2.5000000000000001E-2</v>
      </c>
    </row>
    <row r="82" spans="2:10" x14ac:dyDescent="0.35">
      <c r="B82" s="120"/>
      <c r="C82" s="114"/>
      <c r="D82" s="112" t="s">
        <v>533</v>
      </c>
      <c r="E82" s="361">
        <f>E81+0.5%</f>
        <v>2.0000000000000004E-2</v>
      </c>
      <c r="F82" s="361">
        <f>F81+0.5%</f>
        <v>2.2500000000000003E-2</v>
      </c>
      <c r="G82" s="361">
        <f>G81+0.5%</f>
        <v>2.4999999999999998E-2</v>
      </c>
      <c r="H82" s="361">
        <f>H81+0.5%</f>
        <v>2.7500000000000004E-2</v>
      </c>
      <c r="I82" s="361">
        <f>I81+0.5%</f>
        <v>3.0000000000000002E-2</v>
      </c>
    </row>
    <row r="83" spans="2:10" x14ac:dyDescent="0.35">
      <c r="B83" s="120"/>
      <c r="C83" s="110"/>
      <c r="D83" s="112" t="s">
        <v>534</v>
      </c>
      <c r="E83" s="361">
        <f>F25</f>
        <v>0.02</v>
      </c>
      <c r="F83" s="361">
        <f>G25</f>
        <v>2.2499999999999999E-2</v>
      </c>
      <c r="G83" s="361">
        <f>H25</f>
        <v>2.5000000000000001E-2</v>
      </c>
      <c r="H83" s="361">
        <f>I25</f>
        <v>2.75E-2</v>
      </c>
      <c r="I83" s="361">
        <f>J25</f>
        <v>0.03</v>
      </c>
      <c r="J83" s="118"/>
    </row>
    <row r="84" spans="2:10" x14ac:dyDescent="0.35">
      <c r="B84" s="120"/>
      <c r="C84" s="110"/>
      <c r="D84" s="110" t="s">
        <v>535</v>
      </c>
      <c r="E84" s="361">
        <f>E82+E83</f>
        <v>4.0000000000000008E-2</v>
      </c>
      <c r="F84" s="361">
        <f>F82+F83</f>
        <v>4.4999999999999998E-2</v>
      </c>
      <c r="G84" s="361">
        <f>G82+G83</f>
        <v>0.05</v>
      </c>
      <c r="H84" s="361">
        <f>H82+H83</f>
        <v>5.5000000000000007E-2</v>
      </c>
      <c r="I84" s="361">
        <f>I82+I83</f>
        <v>0.06</v>
      </c>
      <c r="J84" s="118"/>
    </row>
    <row r="85" spans="2:10" x14ac:dyDescent="0.35">
      <c r="B85" s="112"/>
      <c r="C85" s="112"/>
      <c r="D85" s="112"/>
      <c r="E85" s="112"/>
      <c r="H85" s="117"/>
      <c r="I85" s="117"/>
      <c r="J85" s="118"/>
    </row>
    <row r="86" spans="2:10" x14ac:dyDescent="0.35">
      <c r="B86" s="120">
        <v>0.5</v>
      </c>
      <c r="C86" s="114" t="s">
        <v>24</v>
      </c>
      <c r="D86" s="112" t="s">
        <v>536</v>
      </c>
      <c r="H86" s="117"/>
      <c r="I86" s="117"/>
      <c r="J86" s="118"/>
    </row>
    <row r="87" spans="2:10" x14ac:dyDescent="0.35">
      <c r="B87" s="120"/>
      <c r="C87" s="114"/>
      <c r="D87" s="362"/>
      <c r="H87" s="117"/>
      <c r="I87" s="117"/>
      <c r="J87" s="118"/>
    </row>
    <row r="88" spans="2:10" x14ac:dyDescent="0.35">
      <c r="B88" s="120"/>
      <c r="C88" s="114"/>
      <c r="D88" s="112" t="s">
        <v>537</v>
      </c>
      <c r="H88" s="117"/>
      <c r="I88" s="117"/>
      <c r="J88" s="118"/>
    </row>
    <row r="89" spans="2:10" x14ac:dyDescent="0.35">
      <c r="B89" s="120"/>
      <c r="C89" s="114"/>
      <c r="D89" s="112" t="s">
        <v>538</v>
      </c>
      <c r="H89" s="117"/>
      <c r="I89" s="117"/>
      <c r="J89" s="118"/>
    </row>
    <row r="90" spans="2:10" x14ac:dyDescent="0.35">
      <c r="B90" s="120"/>
      <c r="C90" s="114"/>
      <c r="D90" s="112" t="s">
        <v>539</v>
      </c>
      <c r="H90" s="117"/>
      <c r="I90" s="117"/>
      <c r="J90" s="118"/>
    </row>
    <row r="91" spans="2:10" x14ac:dyDescent="0.35">
      <c r="B91" s="120"/>
      <c r="C91" s="114"/>
      <c r="D91" s="112" t="s">
        <v>540</v>
      </c>
      <c r="H91" s="117"/>
      <c r="I91" s="117"/>
      <c r="J91" s="118"/>
    </row>
    <row r="92" spans="2:10" x14ac:dyDescent="0.35">
      <c r="B92" s="120"/>
      <c r="C92" s="114"/>
      <c r="D92" s="112" t="s">
        <v>541</v>
      </c>
      <c r="H92" s="117"/>
      <c r="I92" s="117"/>
      <c r="J92" s="118"/>
    </row>
    <row r="93" spans="2:10" x14ac:dyDescent="0.35"/>
    <row r="94" spans="2:10" x14ac:dyDescent="0.35">
      <c r="B94" s="120">
        <v>0.5</v>
      </c>
      <c r="C94" s="114" t="s">
        <v>264</v>
      </c>
      <c r="D94" s="110" t="s">
        <v>542</v>
      </c>
    </row>
    <row r="95" spans="2:10" x14ac:dyDescent="0.35">
      <c r="D95" s="363" t="s">
        <v>543</v>
      </c>
    </row>
    <row r="96" spans="2:10" x14ac:dyDescent="0.35">
      <c r="D96" s="363" t="s">
        <v>544</v>
      </c>
    </row>
    <row r="97" spans="2:10" x14ac:dyDescent="0.35">
      <c r="D97" s="363"/>
    </row>
    <row r="98" spans="2:10" x14ac:dyDescent="0.35">
      <c r="D98" s="362" t="s">
        <v>545</v>
      </c>
    </row>
    <row r="99" spans="2:10" x14ac:dyDescent="0.35">
      <c r="D99" s="363" t="s">
        <v>546</v>
      </c>
    </row>
    <row r="100" spans="2:10" x14ac:dyDescent="0.35">
      <c r="D100" s="363" t="s">
        <v>547</v>
      </c>
    </row>
    <row r="101" spans="2:10" x14ac:dyDescent="0.35">
      <c r="D101" s="363" t="s">
        <v>548</v>
      </c>
    </row>
    <row r="102" spans="2:10" x14ac:dyDescent="0.35">
      <c r="D102" s="363" t="s">
        <v>549</v>
      </c>
    </row>
    <row r="103" spans="2:10" x14ac:dyDescent="0.35">
      <c r="C103" s="110"/>
    </row>
    <row r="104" spans="2:10" x14ac:dyDescent="0.35">
      <c r="B104" s="110">
        <v>0.25</v>
      </c>
      <c r="C104" s="114" t="s">
        <v>509</v>
      </c>
      <c r="D104" s="110" t="s">
        <v>550</v>
      </c>
    </row>
    <row r="105" spans="2:10" x14ac:dyDescent="0.35">
      <c r="C105" s="114"/>
      <c r="D105" s="362"/>
    </row>
    <row r="106" spans="2:10" x14ac:dyDescent="0.35">
      <c r="C106" s="114"/>
      <c r="D106" s="110" t="s">
        <v>551</v>
      </c>
    </row>
    <row r="107" spans="2:10" x14ac:dyDescent="0.35">
      <c r="C107" s="110"/>
    </row>
    <row r="108" spans="2:10" x14ac:dyDescent="0.35">
      <c r="B108" s="110">
        <v>1</v>
      </c>
      <c r="C108" s="114" t="s">
        <v>511</v>
      </c>
      <c r="D108" s="110" t="s">
        <v>552</v>
      </c>
    </row>
    <row r="109" spans="2:10" x14ac:dyDescent="0.35">
      <c r="C109" s="114"/>
    </row>
    <row r="110" spans="2:10" x14ac:dyDescent="0.35">
      <c r="C110" s="114"/>
      <c r="D110" s="123" t="s">
        <v>553</v>
      </c>
      <c r="E110" s="110">
        <v>0.5</v>
      </c>
      <c r="F110" s="110">
        <v>1.5</v>
      </c>
      <c r="G110" s="110">
        <v>2.5</v>
      </c>
      <c r="H110" s="110">
        <v>3.5</v>
      </c>
      <c r="I110" s="110">
        <v>4.5</v>
      </c>
      <c r="J110" s="110" t="s">
        <v>448</v>
      </c>
    </row>
    <row r="111" spans="2:10" x14ac:dyDescent="0.35">
      <c r="C111" s="114" t="s">
        <v>554</v>
      </c>
      <c r="D111" s="123" t="s">
        <v>555</v>
      </c>
      <c r="E111" s="364">
        <f>F31</f>
        <v>600000</v>
      </c>
      <c r="F111" s="364">
        <f t="shared" ref="F111:I111" si="0">G31</f>
        <v>500000.00000000012</v>
      </c>
      <c r="G111" s="364">
        <f t="shared" si="0"/>
        <v>399999.99999999988</v>
      </c>
      <c r="H111" s="364">
        <f t="shared" si="0"/>
        <v>300000.00000000006</v>
      </c>
      <c r="I111" s="364">
        <f t="shared" si="0"/>
        <v>199999.99999999994</v>
      </c>
      <c r="J111" s="364">
        <f>SUM(E111:I111)</f>
        <v>2000000</v>
      </c>
    </row>
    <row r="112" spans="2:10" x14ac:dyDescent="0.35">
      <c r="C112" s="114"/>
      <c r="D112" s="123" t="s">
        <v>556</v>
      </c>
      <c r="E112" s="364">
        <f>E111/(1+E84)^E110</f>
        <v>588348.40541455208</v>
      </c>
      <c r="F112" s="364">
        <f>F111/(1+F84)^F110</f>
        <v>468053.57707609446</v>
      </c>
      <c r="G112" s="364">
        <f>G111/(1+G84)^G110</f>
        <v>354068.05367747217</v>
      </c>
      <c r="H112" s="364">
        <f>H111/(1+H84)^H110</f>
        <v>248735.427251268</v>
      </c>
      <c r="I112" s="364">
        <f>I111/(1+I84)^I110</f>
        <v>153869.87535317297</v>
      </c>
      <c r="J112" s="364">
        <f>SUM(E112:I112)</f>
        <v>1813075.3387725598</v>
      </c>
    </row>
    <row r="113" spans="1:10" x14ac:dyDescent="0.35">
      <c r="C113" s="114"/>
      <c r="D113" s="123"/>
      <c r="E113" s="364"/>
      <c r="F113" s="364"/>
      <c r="G113" s="364"/>
      <c r="H113" s="364"/>
      <c r="I113" s="364"/>
      <c r="J113" s="364"/>
    </row>
    <row r="114" spans="1:10" x14ac:dyDescent="0.35">
      <c r="C114" s="114"/>
      <c r="D114" s="123" t="s">
        <v>557</v>
      </c>
      <c r="E114" s="364">
        <f>F32*$H$21</f>
        <v>120000</v>
      </c>
      <c r="F114" s="364">
        <f>G32*$H$21</f>
        <v>84000</v>
      </c>
      <c r="G114" s="364">
        <f>H32*$H$21</f>
        <v>54000</v>
      </c>
      <c r="H114" s="364">
        <f>I32*$H$21</f>
        <v>30000</v>
      </c>
      <c r="I114" s="364">
        <f>J32*$H$21</f>
        <v>12000</v>
      </c>
      <c r="J114" s="364">
        <f>SUM(E114:I114)</f>
        <v>300000</v>
      </c>
    </row>
    <row r="115" spans="1:10" x14ac:dyDescent="0.35">
      <c r="C115" s="114"/>
      <c r="D115" s="123" t="s">
        <v>558</v>
      </c>
      <c r="E115" s="364">
        <f>E114/(1+E84)^E110</f>
        <v>117669.68108291041</v>
      </c>
      <c r="F115" s="364">
        <f>F114/(1+F84)^F110</f>
        <v>78633.000948783854</v>
      </c>
      <c r="G115" s="364">
        <f>G114/(1+G84)^G110</f>
        <v>47799.187246458758</v>
      </c>
      <c r="H115" s="364">
        <f>H114/(1+H84)^H110</f>
        <v>24873.542725126794</v>
      </c>
      <c r="I115" s="364">
        <f>I114/(1+I84)^I110</f>
        <v>9232.1925211903799</v>
      </c>
      <c r="J115" s="364">
        <f>SUM(E115:I115)</f>
        <v>278207.60452447023</v>
      </c>
    </row>
    <row r="116" spans="1:10" x14ac:dyDescent="0.35">
      <c r="C116" s="114"/>
      <c r="D116" s="123"/>
      <c r="E116" s="364"/>
      <c r="F116" s="364"/>
      <c r="G116" s="364"/>
      <c r="H116" s="364"/>
      <c r="I116" s="364"/>
      <c r="J116" s="364"/>
    </row>
    <row r="117" spans="1:10" x14ac:dyDescent="0.35">
      <c r="C117" s="114"/>
      <c r="D117" s="123" t="s">
        <v>559</v>
      </c>
      <c r="E117" s="364">
        <f>J112</f>
        <v>1813075.3387725598</v>
      </c>
      <c r="F117" s="364"/>
      <c r="G117" s="364"/>
      <c r="H117" s="364"/>
      <c r="I117" s="364"/>
      <c r="J117" s="364"/>
    </row>
    <row r="118" spans="1:10" x14ac:dyDescent="0.35">
      <c r="C118" s="114"/>
      <c r="D118" s="123" t="s">
        <v>560</v>
      </c>
      <c r="E118" s="364">
        <f>J115</f>
        <v>278207.60452447023</v>
      </c>
      <c r="F118" s="364"/>
      <c r="G118" s="364"/>
      <c r="H118" s="364"/>
      <c r="I118" s="364"/>
      <c r="J118" s="364"/>
    </row>
    <row r="119" spans="1:10" x14ac:dyDescent="0.35">
      <c r="C119" s="114"/>
      <c r="D119" s="123" t="s">
        <v>561</v>
      </c>
      <c r="E119" s="364">
        <f>E117+E118</f>
        <v>2091282.9432970299</v>
      </c>
      <c r="F119" s="364"/>
      <c r="G119" s="364"/>
      <c r="H119" s="364"/>
      <c r="I119" s="364"/>
      <c r="J119" s="364"/>
    </row>
    <row r="120" spans="1:10" x14ac:dyDescent="0.35">
      <c r="C120" s="110"/>
    </row>
    <row r="121" spans="1:10" x14ac:dyDescent="0.35">
      <c r="B121" s="110">
        <v>0.5</v>
      </c>
      <c r="C121" s="114" t="s">
        <v>513</v>
      </c>
      <c r="D121" s="110" t="s">
        <v>562</v>
      </c>
    </row>
    <row r="122" spans="1:10" x14ac:dyDescent="0.35">
      <c r="C122" s="114"/>
      <c r="D122" s="362"/>
    </row>
    <row r="123" spans="1:10" x14ac:dyDescent="0.35">
      <c r="C123" s="114"/>
      <c r="D123" s="123" t="s">
        <v>563</v>
      </c>
      <c r="E123" s="110">
        <v>0.5</v>
      </c>
      <c r="F123" s="110">
        <v>1.5</v>
      </c>
      <c r="G123" s="110">
        <v>2.5</v>
      </c>
      <c r="H123" s="110">
        <v>3.5</v>
      </c>
      <c r="I123" s="110">
        <v>4.5</v>
      </c>
      <c r="J123" s="110" t="s">
        <v>448</v>
      </c>
    </row>
    <row r="124" spans="1:10" x14ac:dyDescent="0.35">
      <c r="C124" s="114"/>
      <c r="D124" s="110" t="s">
        <v>564</v>
      </c>
      <c r="E124" s="198">
        <f>E112+E115</f>
        <v>706018.08649746247</v>
      </c>
      <c r="F124" s="198">
        <f>F112+F115</f>
        <v>546686.57802487828</v>
      </c>
      <c r="G124" s="198">
        <f>G112+G115</f>
        <v>401867.24092393095</v>
      </c>
      <c r="H124" s="198">
        <f>H112+H115</f>
        <v>273608.96997639479</v>
      </c>
      <c r="I124" s="198">
        <f>I112+I115</f>
        <v>163102.06787436336</v>
      </c>
      <c r="J124" s="364">
        <f>SUM(E124:I124)</f>
        <v>2091282.9432970297</v>
      </c>
    </row>
    <row r="125" spans="1:10" x14ac:dyDescent="0.35">
      <c r="C125" s="114"/>
      <c r="D125" s="110" t="s">
        <v>565</v>
      </c>
      <c r="E125" s="365">
        <f>SUMPRODUCT(E123:I123,E124:I124)/J124</f>
        <v>1.8502028744363588</v>
      </c>
    </row>
    <row r="126" spans="1:10" x14ac:dyDescent="0.35"/>
    <row r="127" spans="1:10" customFormat="1" x14ac:dyDescent="0.35">
      <c r="A127" s="1" t="s">
        <v>8</v>
      </c>
    </row>
    <row r="128" spans="1:10" customFormat="1" x14ac:dyDescent="0.35">
      <c r="A128" t="s">
        <v>56</v>
      </c>
    </row>
    <row r="129" spans="1:1" customFormat="1" x14ac:dyDescent="0.35"/>
    <row r="130" spans="1:1" customFormat="1" x14ac:dyDescent="0.35"/>
    <row r="131" spans="1:1" customFormat="1" x14ac:dyDescent="0.35"/>
    <row r="132" spans="1:1" customFormat="1" x14ac:dyDescent="0.35">
      <c r="A132" s="1" t="s">
        <v>9</v>
      </c>
    </row>
    <row r="133" spans="1:1" customFormat="1" x14ac:dyDescent="0.35">
      <c r="A133" t="s">
        <v>566</v>
      </c>
    </row>
    <row r="134" spans="1:1" customFormat="1" x14ac:dyDescent="0.35">
      <c r="A134" t="s">
        <v>567</v>
      </c>
    </row>
    <row r="135" spans="1:1" customFormat="1" x14ac:dyDescent="0.35"/>
    <row r="136" spans="1:1" customFormat="1" x14ac:dyDescent="0.35"/>
    <row r="137" spans="1:1" customFormat="1" x14ac:dyDescent="0.35">
      <c r="A137" s="1" t="s">
        <v>10</v>
      </c>
    </row>
    <row r="138" spans="1:1" customFormat="1" x14ac:dyDescent="0.35">
      <c r="A138" t="s">
        <v>568</v>
      </c>
    </row>
    <row r="139" spans="1:1" customFormat="1" x14ac:dyDescent="0.35">
      <c r="A139" t="s">
        <v>569</v>
      </c>
    </row>
    <row r="140" spans="1:1" customFormat="1" x14ac:dyDescent="0.35"/>
    <row r="141" spans="1:1" customFormat="1" x14ac:dyDescent="0.35"/>
    <row r="142" spans="1:1" x14ac:dyDescent="0.35"/>
    <row r="143" spans="1:1" x14ac:dyDescent="0.35"/>
    <row r="144" spans="1:1"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sheetData>
  <conditionalFormatting sqref="B56:B58 B75:B82 D81:D82 D86 D88:D92">
    <cfRule type="expression" dxfId="10" priority="8">
      <formula>CELL("protect",B56)=1</formula>
    </cfRule>
  </conditionalFormatting>
  <conditionalFormatting sqref="B67:B68">
    <cfRule type="expression" dxfId="9" priority="7">
      <formula>CELL("protect",B67)=1</formula>
    </cfRule>
  </conditionalFormatting>
  <conditionalFormatting sqref="B86:B92">
    <cfRule type="expression" dxfId="8" priority="3">
      <formula>CELL("protect",B86)=1</formula>
    </cfRule>
  </conditionalFormatting>
  <conditionalFormatting sqref="B94">
    <cfRule type="expression" dxfId="7" priority="2">
      <formula>CELL("protect",B94)=1</formula>
    </cfRule>
  </conditionalFormatting>
  <conditionalFormatting sqref="D56">
    <cfRule type="expression" dxfId="6" priority="4">
      <formula>CELL("protect",D56)=1</formula>
    </cfRule>
  </conditionalFormatting>
  <conditionalFormatting sqref="D59">
    <cfRule type="expression" dxfId="5" priority="6">
      <formula>CELL("protect",D59)=1</formula>
    </cfRule>
  </conditionalFormatting>
  <conditionalFormatting sqref="D67:D68">
    <cfRule type="expression" dxfId="4" priority="5">
      <formula>CELL("protect",D67)=1</formula>
    </cfRule>
  </conditionalFormatting>
  <conditionalFormatting sqref="D75:D79">
    <cfRule type="expression" dxfId="3" priority="1">
      <formula>CELL("protect",D75)=1</formula>
    </cfRule>
  </conditionalFormatting>
  <conditionalFormatting sqref="H85:J92">
    <cfRule type="expression" dxfId="2" priority="9">
      <formula>CELL("protect",H85)=1</formula>
    </cfRule>
  </conditionalFormatting>
  <conditionalFormatting sqref="J83:J84">
    <cfRule type="expression" dxfId="1" priority="10">
      <formula>CELL("protect",J83)=1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9D2F-AD27-4BAD-A861-B58779D17572}">
  <dimension ref="A1:AN237"/>
  <sheetViews>
    <sheetView workbookViewId="0">
      <selection activeCell="C2" sqref="C2"/>
    </sheetView>
  </sheetViews>
  <sheetFormatPr defaultColWidth="0" defaultRowHeight="14.5" zeroHeight="1" x14ac:dyDescent="0.35"/>
  <cols>
    <col min="1" max="1" width="6.453125" style="7" customWidth="1"/>
    <col min="2" max="2" width="13.453125" style="41" customWidth="1"/>
    <col min="3" max="3" width="40.453125" style="7" customWidth="1"/>
    <col min="4" max="4" width="32" style="7" customWidth="1"/>
    <col min="5" max="5" width="16" style="7" customWidth="1"/>
    <col min="6" max="6" width="13.7265625" style="7" customWidth="1"/>
    <col min="7" max="7" width="14.453125" style="7" customWidth="1"/>
    <col min="8" max="40" width="10.54296875" style="7" customWidth="1"/>
    <col min="41" max="16384" width="10.54296875" style="7" hidden="1"/>
  </cols>
  <sheetData>
    <row r="1" spans="1:10" x14ac:dyDescent="0.35">
      <c r="A1" s="3" t="s">
        <v>61</v>
      </c>
      <c r="B1" s="379">
        <v>4.5</v>
      </c>
      <c r="C1" s="5"/>
      <c r="D1" s="5"/>
      <c r="E1" s="5"/>
      <c r="F1" s="5"/>
      <c r="G1" s="5"/>
      <c r="H1" s="6"/>
    </row>
    <row r="2" spans="1:10" x14ac:dyDescent="0.35">
      <c r="A2" s="8"/>
      <c r="B2" s="9"/>
      <c r="C2" s="5"/>
      <c r="D2" s="5"/>
      <c r="E2" s="5"/>
      <c r="F2" s="5"/>
      <c r="G2" s="5"/>
      <c r="H2" s="6"/>
    </row>
    <row r="3" spans="1:10" x14ac:dyDescent="0.35">
      <c r="A3" s="10"/>
      <c r="B3" s="11"/>
      <c r="C3" s="420" t="s">
        <v>570</v>
      </c>
      <c r="D3" s="399"/>
      <c r="E3" s="399"/>
      <c r="F3" s="399"/>
      <c r="G3" s="399"/>
      <c r="H3" s="400"/>
    </row>
    <row r="4" spans="1:10" ht="32.15" customHeight="1" x14ac:dyDescent="0.35">
      <c r="A4" s="10"/>
      <c r="B4" s="11"/>
      <c r="C4" s="399"/>
      <c r="D4" s="399"/>
      <c r="E4" s="399"/>
      <c r="F4" s="399"/>
      <c r="G4" s="399"/>
      <c r="H4" s="400"/>
    </row>
    <row r="5" spans="1:10" x14ac:dyDescent="0.35">
      <c r="A5" s="10"/>
      <c r="B5" s="11"/>
      <c r="C5" s="12"/>
      <c r="D5" s="12"/>
      <c r="E5" s="262"/>
      <c r="F5" s="12"/>
      <c r="G5" s="12"/>
      <c r="H5" s="13"/>
    </row>
    <row r="6" spans="1:10" x14ac:dyDescent="0.35">
      <c r="A6" s="10"/>
      <c r="B6" s="11"/>
      <c r="C6" s="398" t="s">
        <v>571</v>
      </c>
      <c r="D6" s="398"/>
      <c r="E6" s="366">
        <v>12000</v>
      </c>
      <c r="F6" s="12"/>
      <c r="G6" s="12"/>
      <c r="H6" s="13"/>
      <c r="J6" s="68"/>
    </row>
    <row r="7" spans="1:10" x14ac:dyDescent="0.35">
      <c r="A7" s="10"/>
      <c r="B7" s="11"/>
      <c r="C7" s="398" t="s">
        <v>572</v>
      </c>
      <c r="D7" s="398"/>
      <c r="E7" s="366">
        <v>10000</v>
      </c>
      <c r="F7" s="11"/>
      <c r="G7" s="11"/>
      <c r="H7" s="13"/>
    </row>
    <row r="8" spans="1:10" x14ac:dyDescent="0.35">
      <c r="A8" s="10"/>
      <c r="B8" s="11"/>
      <c r="C8" s="398" t="s">
        <v>573</v>
      </c>
      <c r="D8" s="398"/>
      <c r="E8" s="367">
        <v>800</v>
      </c>
      <c r="F8" s="11"/>
      <c r="G8" s="11"/>
      <c r="H8" s="6"/>
    </row>
    <row r="9" spans="1:10" x14ac:dyDescent="0.35">
      <c r="A9" s="10"/>
      <c r="B9" s="11"/>
      <c r="C9" s="398" t="s">
        <v>574</v>
      </c>
      <c r="D9" s="398"/>
      <c r="E9" s="367">
        <v>7500</v>
      </c>
      <c r="F9" s="11"/>
      <c r="G9" s="11"/>
      <c r="H9" s="6"/>
    </row>
    <row r="10" spans="1:10" x14ac:dyDescent="0.35">
      <c r="A10" s="10"/>
      <c r="B10" s="11"/>
      <c r="C10" s="398" t="s">
        <v>575</v>
      </c>
      <c r="D10" s="398"/>
      <c r="E10" s="367">
        <v>600</v>
      </c>
      <c r="F10" s="368"/>
      <c r="G10" s="11"/>
      <c r="H10" s="6"/>
    </row>
    <row r="11" spans="1:10" x14ac:dyDescent="0.35">
      <c r="A11" s="10"/>
      <c r="B11" s="11"/>
      <c r="C11" s="402"/>
      <c r="D11" s="402"/>
      <c r="E11" s="18"/>
      <c r="F11" s="11"/>
      <c r="G11" s="11"/>
      <c r="H11" s="6"/>
    </row>
    <row r="12" spans="1:10" x14ac:dyDescent="0.35">
      <c r="A12" s="10"/>
      <c r="B12" s="11"/>
      <c r="C12" s="23" t="s">
        <v>252</v>
      </c>
      <c r="D12" s="17"/>
      <c r="E12" s="18"/>
      <c r="F12" s="11"/>
      <c r="G12" s="11"/>
      <c r="H12" s="6"/>
    </row>
    <row r="13" spans="1:10" x14ac:dyDescent="0.35">
      <c r="A13" s="10"/>
      <c r="B13" s="11"/>
      <c r="C13" s="23" t="s">
        <v>576</v>
      </c>
      <c r="D13" s="17"/>
      <c r="E13" s="18"/>
      <c r="F13" s="11"/>
      <c r="G13" s="11"/>
      <c r="H13" s="6"/>
    </row>
    <row r="14" spans="1:10" x14ac:dyDescent="0.35">
      <c r="A14" s="10"/>
      <c r="B14" s="11"/>
      <c r="C14" s="23" t="s">
        <v>577</v>
      </c>
      <c r="D14" s="17"/>
      <c r="E14" s="18"/>
      <c r="F14" s="11"/>
      <c r="G14" s="11"/>
      <c r="H14" s="6"/>
    </row>
    <row r="15" spans="1:10" x14ac:dyDescent="0.35">
      <c r="A15" s="10"/>
      <c r="B15" s="11"/>
      <c r="C15" s="23" t="s">
        <v>578</v>
      </c>
      <c r="D15" s="17"/>
      <c r="E15" s="18"/>
      <c r="F15" s="11"/>
      <c r="G15" s="11"/>
      <c r="H15" s="6"/>
    </row>
    <row r="16" spans="1:10" x14ac:dyDescent="0.35">
      <c r="A16" s="10"/>
      <c r="B16" s="11"/>
      <c r="C16" s="23" t="s">
        <v>579</v>
      </c>
      <c r="D16" s="17"/>
      <c r="E16" s="18"/>
      <c r="F16" s="11"/>
      <c r="G16" s="11"/>
      <c r="H16" s="6"/>
    </row>
    <row r="17" spans="1:8" x14ac:dyDescent="0.35">
      <c r="A17" s="10"/>
      <c r="B17" s="11"/>
      <c r="C17" s="23" t="s">
        <v>580</v>
      </c>
      <c r="D17" s="17"/>
      <c r="E17" s="18"/>
      <c r="F17" s="11"/>
      <c r="G17" s="11"/>
      <c r="H17" s="6"/>
    </row>
    <row r="18" spans="1:8" x14ac:dyDescent="0.35">
      <c r="A18" s="10"/>
      <c r="B18" s="11"/>
      <c r="C18" s="23" t="s">
        <v>581</v>
      </c>
      <c r="D18" s="17"/>
      <c r="E18" s="18"/>
      <c r="F18" s="11"/>
      <c r="G18" s="11"/>
      <c r="H18" s="6"/>
    </row>
    <row r="19" spans="1:8" x14ac:dyDescent="0.35">
      <c r="A19" s="10"/>
      <c r="B19" s="11"/>
      <c r="C19" s="23" t="s">
        <v>582</v>
      </c>
      <c r="D19" s="17"/>
      <c r="E19" s="18"/>
      <c r="F19" s="11"/>
      <c r="G19" s="11"/>
      <c r="H19" s="6"/>
    </row>
    <row r="20" spans="1:8" x14ac:dyDescent="0.35">
      <c r="A20" s="10"/>
      <c r="B20" s="11"/>
      <c r="C20" s="23"/>
      <c r="D20" s="24"/>
      <c r="E20" s="25"/>
      <c r="F20" s="25"/>
      <c r="G20" s="25"/>
      <c r="H20" s="6"/>
    </row>
    <row r="21" spans="1:8" hidden="1" x14ac:dyDescent="0.35">
      <c r="A21" s="10"/>
      <c r="B21" s="9"/>
      <c r="C21" s="26"/>
      <c r="D21" s="26"/>
      <c r="E21" s="369"/>
      <c r="F21" s="26"/>
      <c r="G21" s="27"/>
      <c r="H21" s="6"/>
    </row>
    <row r="22" spans="1:8" x14ac:dyDescent="0.35">
      <c r="A22" s="9" t="s">
        <v>12</v>
      </c>
      <c r="B22" s="28" t="s">
        <v>97</v>
      </c>
      <c r="C22" s="23" t="s">
        <v>583</v>
      </c>
      <c r="D22" s="21"/>
      <c r="E22" s="370"/>
      <c r="F22" s="21"/>
      <c r="G22" s="22"/>
      <c r="H22" s="6"/>
    </row>
    <row r="23" spans="1:8" x14ac:dyDescent="0.35">
      <c r="A23" s="10"/>
      <c r="B23" s="29"/>
      <c r="C23" s="30"/>
      <c r="D23" s="21"/>
      <c r="E23" s="370"/>
      <c r="F23" s="21"/>
      <c r="G23" s="25"/>
      <c r="H23" s="6"/>
    </row>
    <row r="24" spans="1:8" x14ac:dyDescent="0.35">
      <c r="A24" s="9" t="s">
        <v>16</v>
      </c>
      <c r="B24" s="28" t="s">
        <v>265</v>
      </c>
      <c r="C24" s="23" t="s">
        <v>584</v>
      </c>
      <c r="D24" s="22"/>
      <c r="E24" s="22"/>
      <c r="F24" s="22"/>
      <c r="G24" s="25"/>
      <c r="H24" s="6"/>
    </row>
    <row r="25" spans="1:8" x14ac:dyDescent="0.35">
      <c r="A25" s="10"/>
      <c r="B25" s="31"/>
      <c r="C25" s="28"/>
      <c r="D25" s="27"/>
      <c r="E25" s="27"/>
      <c r="F25" s="27"/>
      <c r="G25" s="25"/>
      <c r="H25" s="6"/>
    </row>
    <row r="26" spans="1:8" x14ac:dyDescent="0.35">
      <c r="A26" s="9" t="s">
        <v>19</v>
      </c>
      <c r="B26" s="28" t="s">
        <v>97</v>
      </c>
      <c r="C26" s="23" t="s">
        <v>585</v>
      </c>
      <c r="D26" s="22"/>
      <c r="E26" s="22"/>
      <c r="F26" s="22"/>
      <c r="G26" s="25"/>
      <c r="H26" s="6"/>
    </row>
    <row r="27" spans="1:8" x14ac:dyDescent="0.35">
      <c r="A27" s="10"/>
      <c r="B27" s="31"/>
      <c r="C27" s="23" t="s">
        <v>586</v>
      </c>
      <c r="D27" s="22"/>
      <c r="E27" s="22"/>
      <c r="F27" s="22"/>
      <c r="G27" s="25"/>
      <c r="H27" s="6"/>
    </row>
    <row r="28" spans="1:8" x14ac:dyDescent="0.35">
      <c r="A28" s="371"/>
      <c r="B28" s="31"/>
      <c r="C28" s="23"/>
      <c r="D28" s="22"/>
      <c r="E28" s="22"/>
      <c r="F28" s="22"/>
      <c r="G28" s="25"/>
      <c r="H28" s="6"/>
    </row>
    <row r="29" spans="1:8" x14ac:dyDescent="0.35">
      <c r="A29" s="9" t="s">
        <v>24</v>
      </c>
      <c r="B29" s="28" t="s">
        <v>265</v>
      </c>
      <c r="C29" s="23" t="s">
        <v>587</v>
      </c>
      <c r="D29" s="22"/>
      <c r="E29" s="22"/>
      <c r="F29" s="22"/>
      <c r="G29" s="25"/>
      <c r="H29" s="6"/>
    </row>
    <row r="30" spans="1:8" hidden="1" x14ac:dyDescent="0.35">
      <c r="A30" s="9"/>
      <c r="B30" s="28"/>
      <c r="C30" s="32"/>
      <c r="D30" s="22"/>
      <c r="E30" s="22"/>
      <c r="F30" s="22"/>
      <c r="G30" s="25"/>
      <c r="H30" s="6"/>
    </row>
    <row r="31" spans="1:8" x14ac:dyDescent="0.35">
      <c r="A31" s="9"/>
      <c r="B31" s="28"/>
      <c r="C31" s="32" t="s">
        <v>588</v>
      </c>
      <c r="D31" s="22"/>
      <c r="E31" s="22"/>
      <c r="F31" s="22"/>
      <c r="G31" s="25"/>
      <c r="H31" s="6"/>
    </row>
    <row r="32" spans="1:8" hidden="1" x14ac:dyDescent="0.35">
      <c r="A32" s="9" t="s">
        <v>264</v>
      </c>
      <c r="B32" s="28" t="s">
        <v>265</v>
      </c>
      <c r="C32" s="23"/>
      <c r="D32" s="22"/>
      <c r="E32" s="22"/>
      <c r="F32" s="22"/>
      <c r="G32" s="25"/>
      <c r="H32" s="6"/>
    </row>
    <row r="33" spans="1:14" x14ac:dyDescent="0.35">
      <c r="A33" s="9"/>
      <c r="B33" s="28"/>
      <c r="C33" s="32" t="s">
        <v>589</v>
      </c>
      <c r="D33" s="22"/>
      <c r="E33" s="22"/>
      <c r="F33" s="22"/>
      <c r="G33" s="25"/>
      <c r="H33" s="6"/>
    </row>
    <row r="34" spans="1:14" x14ac:dyDescent="0.35">
      <c r="A34" s="9"/>
      <c r="B34" s="28"/>
      <c r="C34" s="32"/>
      <c r="D34" s="22"/>
      <c r="E34" s="22"/>
      <c r="F34" s="22"/>
      <c r="G34" s="25"/>
      <c r="H34" s="6"/>
    </row>
    <row r="35" spans="1:14" x14ac:dyDescent="0.35">
      <c r="A35" s="9" t="s">
        <v>264</v>
      </c>
      <c r="B35" s="28" t="s">
        <v>265</v>
      </c>
      <c r="C35" s="23" t="s">
        <v>590</v>
      </c>
      <c r="D35" s="22"/>
      <c r="E35" s="22"/>
      <c r="F35" s="22"/>
      <c r="G35" s="25"/>
      <c r="H35" s="6"/>
    </row>
    <row r="36" spans="1:14" x14ac:dyDescent="0.35">
      <c r="A36" s="9"/>
      <c r="B36" s="28"/>
      <c r="C36" s="23"/>
      <c r="D36" s="22"/>
      <c r="E36" s="22"/>
      <c r="F36" s="22"/>
      <c r="G36" s="25"/>
      <c r="H36" s="6"/>
    </row>
    <row r="37" spans="1:14" x14ac:dyDescent="0.35">
      <c r="A37" s="9"/>
      <c r="B37" s="28"/>
      <c r="C37" s="416" t="s">
        <v>591</v>
      </c>
      <c r="D37" s="417"/>
      <c r="E37" s="372">
        <v>1</v>
      </c>
      <c r="F37" s="22"/>
      <c r="G37" s="25"/>
      <c r="H37" s="6"/>
    </row>
    <row r="38" spans="1:14" x14ac:dyDescent="0.35">
      <c r="A38" s="9"/>
      <c r="B38" s="28"/>
      <c r="C38" s="418" t="s">
        <v>592</v>
      </c>
      <c r="D38" s="419"/>
      <c r="E38" s="373">
        <v>300</v>
      </c>
      <c r="F38" s="22"/>
      <c r="G38" s="25"/>
      <c r="H38" s="6"/>
    </row>
    <row r="39" spans="1:14" ht="15" thickBot="1" x14ac:dyDescent="0.4">
      <c r="A39" s="33"/>
      <c r="B39" s="9"/>
      <c r="C39" s="22"/>
      <c r="D39" s="22"/>
      <c r="E39" s="22"/>
      <c r="F39" s="22"/>
      <c r="G39" s="25"/>
      <c r="H39" s="6"/>
      <c r="N39" s="34"/>
    </row>
    <row r="40" spans="1:14" ht="15" thickBot="1" x14ac:dyDescent="0.4">
      <c r="A40" s="35" t="s">
        <v>27</v>
      </c>
      <c r="B40" s="36"/>
      <c r="C40" s="37"/>
      <c r="D40" s="37"/>
      <c r="E40" s="37"/>
      <c r="F40" s="37"/>
      <c r="G40" s="38"/>
      <c r="H40" s="39"/>
    </row>
    <row r="41" spans="1:14" x14ac:dyDescent="0.35">
      <c r="A41" s="40"/>
      <c r="C41" s="42"/>
      <c r="D41" s="42"/>
      <c r="E41" s="374"/>
      <c r="F41" s="42"/>
      <c r="G41" s="42"/>
    </row>
    <row r="42" spans="1:14" x14ac:dyDescent="0.35">
      <c r="A42" s="40"/>
      <c r="C42" s="42"/>
      <c r="D42" s="42"/>
      <c r="E42" s="374"/>
      <c r="F42" s="42"/>
      <c r="G42" s="42"/>
    </row>
    <row r="43" spans="1:14" x14ac:dyDescent="0.35">
      <c r="A43" s="40"/>
      <c r="C43" s="42"/>
      <c r="D43" s="42"/>
      <c r="E43" s="374"/>
      <c r="F43" s="42"/>
      <c r="G43" s="42"/>
    </row>
    <row r="44" spans="1:14" x14ac:dyDescent="0.35">
      <c r="A44" s="40"/>
      <c r="C44" s="42"/>
      <c r="D44" s="42"/>
      <c r="E44" s="374"/>
      <c r="F44" s="42"/>
      <c r="G44" s="42"/>
    </row>
    <row r="45" spans="1:14" x14ac:dyDescent="0.35">
      <c r="A45" s="40"/>
      <c r="C45" s="42"/>
      <c r="D45" s="42"/>
      <c r="E45" s="374"/>
      <c r="F45" s="42"/>
      <c r="G45" s="42"/>
    </row>
    <row r="46" spans="1:14" x14ac:dyDescent="0.35">
      <c r="A46" s="40"/>
      <c r="C46" s="42"/>
      <c r="D46" s="42"/>
      <c r="E46" s="374"/>
      <c r="F46" s="42"/>
      <c r="G46" s="42"/>
    </row>
    <row r="47" spans="1:14" x14ac:dyDescent="0.35">
      <c r="A47" s="40"/>
      <c r="C47" s="42"/>
      <c r="D47" s="42"/>
      <c r="E47" s="374"/>
      <c r="F47" s="42"/>
      <c r="G47" s="42"/>
    </row>
    <row r="48" spans="1:14" x14ac:dyDescent="0.35">
      <c r="A48" s="40"/>
      <c r="C48" s="42"/>
      <c r="D48" s="42"/>
      <c r="E48" s="374"/>
      <c r="F48" s="42"/>
      <c r="G48" s="42"/>
    </row>
    <row r="49" spans="1:7" x14ac:dyDescent="0.35">
      <c r="A49" s="40"/>
      <c r="C49" s="42"/>
      <c r="D49" s="42"/>
      <c r="E49" s="374"/>
      <c r="F49" s="42"/>
      <c r="G49" s="42"/>
    </row>
    <row r="50" spans="1:7" x14ac:dyDescent="0.35">
      <c r="A50" s="40"/>
      <c r="C50" s="42"/>
      <c r="D50" s="42"/>
      <c r="E50" s="374"/>
      <c r="F50" s="42"/>
      <c r="G50" s="42"/>
    </row>
    <row r="51" spans="1:7" x14ac:dyDescent="0.35">
      <c r="A51" s="40"/>
      <c r="C51" s="42"/>
      <c r="D51" s="42"/>
      <c r="E51" s="374"/>
      <c r="F51" s="42"/>
      <c r="G51" s="42"/>
    </row>
    <row r="52" spans="1:7" x14ac:dyDescent="0.35">
      <c r="A52" s="40"/>
      <c r="C52" s="42"/>
      <c r="D52" s="42"/>
      <c r="E52" s="374"/>
      <c r="F52" s="42"/>
      <c r="G52" s="42"/>
    </row>
    <row r="53" spans="1:7" x14ac:dyDescent="0.35">
      <c r="A53" s="40"/>
      <c r="C53" s="42"/>
      <c r="D53" s="42"/>
      <c r="E53" s="374"/>
      <c r="F53" s="42"/>
      <c r="G53" s="42"/>
    </row>
    <row r="54" spans="1:7" x14ac:dyDescent="0.35">
      <c r="A54" s="40"/>
      <c r="C54" s="42"/>
      <c r="D54" s="42"/>
      <c r="E54" s="374"/>
      <c r="F54" s="42"/>
      <c r="G54" s="42"/>
    </row>
    <row r="55" spans="1:7" x14ac:dyDescent="0.35">
      <c r="A55" s="40"/>
      <c r="C55" s="42"/>
      <c r="D55" s="42"/>
      <c r="E55" s="374"/>
      <c r="F55" s="42"/>
      <c r="G55" s="42"/>
    </row>
    <row r="56" spans="1:7" x14ac:dyDescent="0.35">
      <c r="A56" s="40"/>
      <c r="C56" s="42"/>
      <c r="D56" s="42"/>
      <c r="E56" s="374"/>
      <c r="F56" s="42"/>
      <c r="G56" s="42"/>
    </row>
    <row r="57" spans="1:7" x14ac:dyDescent="0.35">
      <c r="A57" s="40"/>
      <c r="C57" s="42"/>
      <c r="D57" s="42"/>
      <c r="E57" s="374"/>
      <c r="F57" s="42"/>
      <c r="G57" s="42"/>
    </row>
    <row r="58" spans="1:7" x14ac:dyDescent="0.35">
      <c r="A58" s="40"/>
      <c r="C58" s="42"/>
      <c r="D58" s="42"/>
      <c r="E58" s="374"/>
      <c r="F58" s="42"/>
      <c r="G58" s="42"/>
    </row>
    <row r="59" spans="1:7" x14ac:dyDescent="0.35">
      <c r="A59" s="40"/>
      <c r="C59" s="42"/>
      <c r="D59" s="42"/>
      <c r="E59" s="374"/>
      <c r="F59" s="42"/>
      <c r="G59" s="42"/>
    </row>
    <row r="60" spans="1:7" x14ac:dyDescent="0.35">
      <c r="A60" s="40"/>
      <c r="C60" s="42"/>
      <c r="D60" s="42"/>
      <c r="E60" s="374"/>
      <c r="F60" s="42"/>
      <c r="G60" s="42"/>
    </row>
    <row r="61" spans="1:7" x14ac:dyDescent="0.35">
      <c r="A61" s="40"/>
      <c r="C61" s="42"/>
      <c r="D61" s="42"/>
      <c r="E61" s="374"/>
      <c r="F61" s="42"/>
      <c r="G61" s="42"/>
    </row>
    <row r="62" spans="1:7" x14ac:dyDescent="0.35">
      <c r="A62" s="40"/>
      <c r="C62" s="42"/>
      <c r="D62" s="42"/>
      <c r="E62" s="374"/>
      <c r="F62" s="42"/>
      <c r="G62" s="42"/>
    </row>
    <row r="63" spans="1:7" x14ac:dyDescent="0.35">
      <c r="A63" s="40"/>
      <c r="C63" s="42"/>
      <c r="D63" s="42"/>
      <c r="E63" s="374"/>
      <c r="F63" s="42"/>
      <c r="G63" s="42"/>
    </row>
    <row r="64" spans="1:7" x14ac:dyDescent="0.35">
      <c r="A64" s="40"/>
      <c r="C64" s="42"/>
      <c r="D64" s="42"/>
      <c r="E64" s="374"/>
      <c r="F64" s="42"/>
      <c r="G64" s="42"/>
    </row>
    <row r="65" spans="1:7" x14ac:dyDescent="0.35">
      <c r="A65" s="40"/>
      <c r="C65" s="42"/>
      <c r="D65" s="42"/>
      <c r="E65" s="374"/>
      <c r="F65" s="42"/>
      <c r="G65" s="42"/>
    </row>
    <row r="66" spans="1:7" x14ac:dyDescent="0.35">
      <c r="A66" s="40"/>
      <c r="C66" s="42"/>
      <c r="D66" s="42"/>
      <c r="E66" s="374"/>
      <c r="F66" s="42"/>
      <c r="G66" s="42"/>
    </row>
    <row r="67" spans="1:7" x14ac:dyDescent="0.35">
      <c r="A67" s="40"/>
      <c r="C67" s="42"/>
      <c r="D67" s="42"/>
      <c r="E67" s="374"/>
      <c r="F67" s="42"/>
      <c r="G67" s="42"/>
    </row>
    <row r="68" spans="1:7" x14ac:dyDescent="0.35">
      <c r="A68" s="40"/>
      <c r="C68" s="42"/>
      <c r="D68" s="42"/>
      <c r="E68" s="374"/>
      <c r="F68" s="42"/>
      <c r="G68" s="42"/>
    </row>
    <row r="69" spans="1:7" x14ac:dyDescent="0.35">
      <c r="A69" s="40"/>
      <c r="C69" s="42"/>
      <c r="D69" s="42"/>
      <c r="E69" s="374"/>
      <c r="F69" s="42"/>
      <c r="G69" s="42"/>
    </row>
    <row r="70" spans="1:7" x14ac:dyDescent="0.35">
      <c r="A70" s="40"/>
      <c r="C70" s="42"/>
      <c r="D70" s="42"/>
      <c r="E70" s="374"/>
      <c r="F70" s="42"/>
      <c r="G70" s="42"/>
    </row>
    <row r="71" spans="1:7" x14ac:dyDescent="0.35">
      <c r="A71" s="40"/>
      <c r="C71" s="42"/>
      <c r="D71" s="42"/>
      <c r="E71" s="374"/>
      <c r="F71" s="42"/>
      <c r="G71" s="42"/>
    </row>
    <row r="72" spans="1:7" x14ac:dyDescent="0.35">
      <c r="A72" s="40"/>
      <c r="C72" s="42"/>
      <c r="D72" s="42"/>
      <c r="E72" s="374"/>
      <c r="F72" s="42"/>
      <c r="G72" s="42"/>
    </row>
    <row r="73" spans="1:7" x14ac:dyDescent="0.35">
      <c r="A73" s="40"/>
      <c r="C73" s="42"/>
      <c r="D73" s="42"/>
      <c r="E73" s="374"/>
      <c r="F73" s="42"/>
      <c r="G73" s="42"/>
    </row>
    <row r="74" spans="1:7" x14ac:dyDescent="0.35">
      <c r="A74" s="40"/>
      <c r="C74" s="42"/>
      <c r="D74" s="42"/>
      <c r="E74" s="374"/>
      <c r="F74" s="42"/>
      <c r="G74" s="42"/>
    </row>
    <row r="75" spans="1:7" x14ac:dyDescent="0.35">
      <c r="A75" s="40"/>
      <c r="C75" s="42"/>
      <c r="D75" s="42"/>
      <c r="E75" s="374"/>
      <c r="F75" s="42"/>
      <c r="G75" s="42"/>
    </row>
    <row r="76" spans="1:7" x14ac:dyDescent="0.35">
      <c r="A76" s="40"/>
      <c r="C76" s="42"/>
      <c r="D76" s="42"/>
      <c r="E76" s="374"/>
      <c r="F76" s="42"/>
      <c r="G76" s="42"/>
    </row>
    <row r="77" spans="1:7" x14ac:dyDescent="0.35">
      <c r="A77" s="40"/>
      <c r="C77" s="42"/>
      <c r="D77" s="42"/>
      <c r="E77" s="374"/>
      <c r="F77" s="42"/>
      <c r="G77" s="42"/>
    </row>
    <row r="78" spans="1:7" x14ac:dyDescent="0.35">
      <c r="A78" s="40"/>
      <c r="C78" s="42"/>
      <c r="D78" s="42"/>
      <c r="E78" s="374"/>
      <c r="F78" s="42"/>
      <c r="G78" s="42"/>
    </row>
    <row r="79" spans="1:7" x14ac:dyDescent="0.35">
      <c r="A79" s="40"/>
      <c r="C79" s="42"/>
      <c r="D79" s="42"/>
      <c r="E79" s="374"/>
      <c r="F79" s="42"/>
      <c r="G79" s="42"/>
    </row>
    <row r="80" spans="1:7" x14ac:dyDescent="0.35">
      <c r="A80" s="40"/>
      <c r="C80" s="42"/>
      <c r="D80" s="42"/>
      <c r="E80" s="374"/>
      <c r="F80" s="42"/>
      <c r="G80" s="42"/>
    </row>
    <row r="81" spans="1:7" x14ac:dyDescent="0.35">
      <c r="A81" s="40"/>
      <c r="C81" s="42"/>
      <c r="D81" s="42"/>
      <c r="E81" s="374"/>
      <c r="F81" s="42"/>
      <c r="G81" s="42"/>
    </row>
    <row r="82" spans="1:7" x14ac:dyDescent="0.35">
      <c r="A82" s="40"/>
      <c r="C82" s="42"/>
      <c r="D82" s="42"/>
      <c r="E82" s="374"/>
      <c r="F82" s="42"/>
      <c r="G82" s="42"/>
    </row>
    <row r="83" spans="1:7" x14ac:dyDescent="0.35">
      <c r="A83" s="40"/>
      <c r="C83" s="42"/>
      <c r="D83" s="42"/>
      <c r="E83" s="374"/>
      <c r="F83" s="42"/>
      <c r="G83" s="42"/>
    </row>
    <row r="84" spans="1:7" x14ac:dyDescent="0.35">
      <c r="A84" s="40"/>
      <c r="C84" s="42"/>
      <c r="D84" s="42"/>
      <c r="E84" s="374"/>
      <c r="F84" s="42"/>
      <c r="G84" s="42"/>
    </row>
    <row r="85" spans="1:7" x14ac:dyDescent="0.35">
      <c r="A85" s="40"/>
      <c r="C85" s="42"/>
      <c r="D85" s="42"/>
      <c r="E85" s="374"/>
      <c r="F85" s="42"/>
      <c r="G85" s="42"/>
    </row>
    <row r="86" spans="1:7" x14ac:dyDescent="0.35">
      <c r="A86" s="40"/>
      <c r="C86" s="42"/>
      <c r="D86" s="42"/>
      <c r="E86" s="374"/>
      <c r="F86" s="42"/>
      <c r="G86" s="42"/>
    </row>
    <row r="87" spans="1:7" x14ac:dyDescent="0.35">
      <c r="A87" s="40"/>
      <c r="C87" s="42"/>
      <c r="D87" s="42"/>
      <c r="E87" s="374"/>
      <c r="F87" s="42"/>
      <c r="G87" s="42"/>
    </row>
    <row r="88" spans="1:7" x14ac:dyDescent="0.35">
      <c r="A88" s="40"/>
      <c r="C88" s="42"/>
      <c r="D88" s="42"/>
      <c r="E88" s="374"/>
      <c r="F88" s="42"/>
      <c r="G88" s="42"/>
    </row>
    <row r="89" spans="1:7" x14ac:dyDescent="0.35">
      <c r="A89" s="40"/>
      <c r="C89" s="42"/>
      <c r="D89" s="42"/>
      <c r="E89" s="374"/>
      <c r="F89" s="42"/>
      <c r="G89" s="42"/>
    </row>
    <row r="90" spans="1:7" x14ac:dyDescent="0.35">
      <c r="A90" s="40"/>
      <c r="C90" s="42"/>
      <c r="D90" s="42"/>
      <c r="E90" s="374"/>
      <c r="F90" s="42"/>
      <c r="G90" s="42"/>
    </row>
    <row r="91" spans="1:7" x14ac:dyDescent="0.35">
      <c r="A91" s="40"/>
      <c r="C91" s="42"/>
      <c r="D91" s="42"/>
      <c r="E91" s="374"/>
      <c r="F91" s="42"/>
      <c r="G91" s="42"/>
    </row>
    <row r="92" spans="1:7" x14ac:dyDescent="0.35">
      <c r="A92" s="40"/>
      <c r="C92" s="42"/>
      <c r="D92" s="42"/>
      <c r="E92" s="374"/>
      <c r="F92" s="42"/>
      <c r="G92" s="42"/>
    </row>
    <row r="93" spans="1:7" x14ac:dyDescent="0.35">
      <c r="A93" s="40"/>
      <c r="C93" s="42"/>
      <c r="D93" s="42"/>
      <c r="E93" s="374"/>
      <c r="F93" s="42"/>
      <c r="G93" s="42"/>
    </row>
    <row r="94" spans="1:7" x14ac:dyDescent="0.35">
      <c r="A94" s="40"/>
      <c r="C94" s="42"/>
      <c r="D94" s="42"/>
      <c r="E94" s="374"/>
      <c r="F94" s="42"/>
      <c r="G94" s="42"/>
    </row>
    <row r="95" spans="1:7" x14ac:dyDescent="0.35">
      <c r="A95" s="40"/>
      <c r="C95" s="42"/>
      <c r="D95" s="42"/>
      <c r="E95" s="374"/>
      <c r="F95" s="42"/>
      <c r="G95" s="42"/>
    </row>
    <row r="96" spans="1:7" x14ac:dyDescent="0.35">
      <c r="A96" s="40"/>
      <c r="C96" s="42"/>
      <c r="D96" s="42"/>
      <c r="E96" s="374"/>
      <c r="F96" s="42"/>
      <c r="G96" s="42"/>
    </row>
    <row r="97" spans="1:7" x14ac:dyDescent="0.35">
      <c r="A97" s="40"/>
      <c r="C97" s="42"/>
      <c r="D97" s="42"/>
      <c r="E97" s="374"/>
      <c r="F97" s="42"/>
      <c r="G97" s="42"/>
    </row>
    <row r="98" spans="1:7" x14ac:dyDescent="0.35">
      <c r="A98" s="40"/>
      <c r="C98" s="42"/>
      <c r="D98" s="42"/>
      <c r="E98" s="374"/>
      <c r="F98" s="42"/>
      <c r="G98" s="42"/>
    </row>
    <row r="99" spans="1:7" x14ac:dyDescent="0.35">
      <c r="A99" s="40"/>
      <c r="C99" s="42"/>
      <c r="D99" s="42"/>
      <c r="E99" s="374"/>
      <c r="F99" s="42"/>
      <c r="G99" s="42"/>
    </row>
    <row r="100" spans="1:7" x14ac:dyDescent="0.35">
      <c r="A100" s="40"/>
      <c r="C100" s="42"/>
      <c r="D100" s="42"/>
      <c r="E100" s="374"/>
      <c r="F100" s="42"/>
      <c r="G100" s="42"/>
    </row>
    <row r="101" spans="1:7" x14ac:dyDescent="0.35">
      <c r="A101" s="40"/>
      <c r="C101" s="42"/>
      <c r="D101" s="42"/>
      <c r="E101" s="374"/>
      <c r="F101" s="42"/>
      <c r="G101" s="42"/>
    </row>
    <row r="102" spans="1:7" x14ac:dyDescent="0.35">
      <c r="A102" s="40"/>
      <c r="C102" s="42"/>
      <c r="D102" s="42"/>
      <c r="E102" s="374"/>
      <c r="F102" s="42"/>
      <c r="G102" s="42"/>
    </row>
    <row r="103" spans="1:7" x14ac:dyDescent="0.35">
      <c r="A103" s="40"/>
      <c r="C103" s="42"/>
      <c r="D103" s="42"/>
      <c r="E103" s="374"/>
      <c r="F103" s="42"/>
      <c r="G103" s="42"/>
    </row>
    <row r="104" spans="1:7" x14ac:dyDescent="0.35">
      <c r="A104" s="40"/>
      <c r="C104" s="42"/>
      <c r="D104" s="42"/>
      <c r="E104" s="374"/>
      <c r="F104" s="42"/>
      <c r="G104" s="42"/>
    </row>
    <row r="105" spans="1:7" x14ac:dyDescent="0.35">
      <c r="A105" s="40"/>
      <c r="C105" s="42"/>
      <c r="D105" s="42"/>
      <c r="E105" s="374"/>
      <c r="F105" s="42"/>
      <c r="G105" s="42"/>
    </row>
    <row r="106" spans="1:7" x14ac:dyDescent="0.35">
      <c r="A106" s="40"/>
      <c r="C106" s="42"/>
      <c r="D106" s="42"/>
      <c r="E106" s="374"/>
      <c r="F106" s="42"/>
      <c r="G106" s="42"/>
    </row>
    <row r="107" spans="1:7" x14ac:dyDescent="0.35">
      <c r="A107" s="40"/>
      <c r="C107" s="42"/>
      <c r="D107" s="42"/>
      <c r="E107" s="374"/>
      <c r="F107" s="42"/>
      <c r="G107" s="42"/>
    </row>
    <row r="108" spans="1:7" x14ac:dyDescent="0.35">
      <c r="A108" s="40"/>
      <c r="C108" s="42"/>
      <c r="D108" s="42"/>
      <c r="E108" s="374"/>
      <c r="F108" s="42"/>
      <c r="G108" s="42"/>
    </row>
    <row r="109" spans="1:7" x14ac:dyDescent="0.35">
      <c r="A109" s="40"/>
      <c r="C109" s="42"/>
      <c r="D109" s="42"/>
      <c r="E109" s="374"/>
      <c r="F109" s="42"/>
      <c r="G109" s="42"/>
    </row>
    <row r="110" spans="1:7" x14ac:dyDescent="0.35">
      <c r="A110" s="40"/>
      <c r="C110" s="42"/>
      <c r="D110" s="42"/>
      <c r="E110" s="374"/>
      <c r="F110" s="42"/>
      <c r="G110" s="42"/>
    </row>
    <row r="111" spans="1:7" x14ac:dyDescent="0.35">
      <c r="A111" s="40"/>
      <c r="C111" s="42"/>
      <c r="D111" s="42"/>
      <c r="E111" s="374"/>
      <c r="F111" s="42"/>
      <c r="G111" s="42"/>
    </row>
    <row r="112" spans="1:7" x14ac:dyDescent="0.35">
      <c r="A112" s="40"/>
      <c r="C112" s="42"/>
      <c r="D112" s="42"/>
      <c r="E112" s="374"/>
      <c r="F112" s="42"/>
      <c r="G112" s="42"/>
    </row>
    <row r="113" spans="1:7" x14ac:dyDescent="0.35">
      <c r="A113" s="40"/>
      <c r="C113" s="42"/>
      <c r="D113" s="42"/>
      <c r="E113" s="374"/>
      <c r="F113" s="42"/>
      <c r="G113" s="42"/>
    </row>
    <row r="114" spans="1:7" x14ac:dyDescent="0.35">
      <c r="A114" s="40"/>
      <c r="C114" s="42"/>
      <c r="D114" s="42"/>
      <c r="E114" s="374"/>
      <c r="F114" s="42"/>
      <c r="G114" s="42"/>
    </row>
    <row r="115" spans="1:7" x14ac:dyDescent="0.35">
      <c r="A115" s="40"/>
      <c r="C115" s="42"/>
      <c r="D115" s="42"/>
      <c r="E115" s="374"/>
      <c r="F115" s="42"/>
      <c r="G115" s="42"/>
    </row>
    <row r="116" spans="1:7" x14ac:dyDescent="0.35">
      <c r="A116" s="40"/>
      <c r="C116" s="42"/>
      <c r="D116" s="42"/>
      <c r="E116" s="374"/>
      <c r="F116" s="42"/>
      <c r="G116" s="42"/>
    </row>
    <row r="117" spans="1:7" x14ac:dyDescent="0.35">
      <c r="A117" s="40"/>
      <c r="C117" s="42"/>
      <c r="D117" s="42"/>
      <c r="E117" s="374"/>
      <c r="F117" s="42"/>
      <c r="G117" s="42"/>
    </row>
    <row r="118" spans="1:7" x14ac:dyDescent="0.35">
      <c r="A118" s="40"/>
      <c r="C118" s="42"/>
      <c r="D118" s="42"/>
      <c r="E118" s="374"/>
      <c r="F118" s="42"/>
      <c r="G118" s="42"/>
    </row>
    <row r="119" spans="1:7" x14ac:dyDescent="0.35">
      <c r="A119" s="40"/>
      <c r="C119" s="42"/>
      <c r="D119" s="42"/>
      <c r="E119" s="374"/>
      <c r="F119" s="42"/>
      <c r="G119" s="42"/>
    </row>
    <row r="120" spans="1:7" x14ac:dyDescent="0.35">
      <c r="A120" s="40"/>
      <c r="C120" s="42"/>
      <c r="D120" s="42"/>
      <c r="E120" s="374"/>
      <c r="F120" s="42"/>
      <c r="G120" s="42"/>
    </row>
    <row r="121" spans="1:7" x14ac:dyDescent="0.35">
      <c r="A121" s="40"/>
      <c r="C121" s="42"/>
      <c r="D121" s="42"/>
      <c r="E121" s="374"/>
      <c r="F121" s="42"/>
      <c r="G121" s="42"/>
    </row>
    <row r="122" spans="1:7" x14ac:dyDescent="0.35">
      <c r="A122" s="40"/>
      <c r="C122" s="42"/>
      <c r="D122" s="42"/>
      <c r="E122" s="374"/>
      <c r="F122" s="42"/>
      <c r="G122" s="42"/>
    </row>
    <row r="123" spans="1:7" x14ac:dyDescent="0.35">
      <c r="A123" s="40"/>
      <c r="C123" s="42"/>
      <c r="D123" s="42"/>
      <c r="E123" s="374"/>
      <c r="F123" s="42"/>
      <c r="G123" s="42"/>
    </row>
    <row r="124" spans="1:7" x14ac:dyDescent="0.35">
      <c r="A124" s="40"/>
      <c r="C124" s="42"/>
      <c r="D124" s="42"/>
      <c r="E124" s="374"/>
      <c r="F124" s="42"/>
      <c r="G124" s="42"/>
    </row>
    <row r="125" spans="1:7" x14ac:dyDescent="0.35">
      <c r="A125" s="40"/>
      <c r="C125" s="42"/>
      <c r="D125" s="42"/>
      <c r="E125" s="374"/>
      <c r="F125" s="42"/>
      <c r="G125" s="42"/>
    </row>
    <row r="126" spans="1:7" x14ac:dyDescent="0.35">
      <c r="A126" s="40"/>
      <c r="C126" s="42"/>
      <c r="D126" s="42"/>
      <c r="E126" s="374"/>
      <c r="F126" s="42"/>
      <c r="G126" s="42"/>
    </row>
    <row r="127" spans="1:7" x14ac:dyDescent="0.35">
      <c r="A127" s="40"/>
      <c r="C127" s="42"/>
      <c r="D127" s="42"/>
      <c r="E127" s="374"/>
      <c r="F127" s="42"/>
      <c r="G127" s="42"/>
    </row>
    <row r="128" spans="1:7" x14ac:dyDescent="0.35">
      <c r="A128" s="40"/>
      <c r="C128" s="42"/>
      <c r="D128" s="42"/>
      <c r="E128" s="374"/>
      <c r="F128" s="42"/>
      <c r="G128" s="42"/>
    </row>
    <row r="129" spans="1:7" x14ac:dyDescent="0.35">
      <c r="A129" s="40"/>
      <c r="C129" s="42"/>
      <c r="D129" s="42"/>
      <c r="E129" s="374"/>
      <c r="F129" s="42"/>
      <c r="G129" s="42"/>
    </row>
    <row r="130" spans="1:7" x14ac:dyDescent="0.35">
      <c r="A130" s="40"/>
      <c r="C130" s="42"/>
      <c r="D130" s="42"/>
      <c r="E130" s="374"/>
      <c r="F130" s="42"/>
      <c r="G130" s="42"/>
    </row>
    <row r="131" spans="1:7" x14ac:dyDescent="0.35">
      <c r="A131" s="40"/>
      <c r="C131" s="42"/>
      <c r="D131" s="42"/>
      <c r="E131" s="374"/>
      <c r="F131" s="42"/>
      <c r="G131" s="42"/>
    </row>
    <row r="132" spans="1:7" x14ac:dyDescent="0.35">
      <c r="A132" s="40"/>
      <c r="C132" s="42"/>
      <c r="D132" s="42"/>
      <c r="E132" s="374"/>
      <c r="F132" s="42"/>
      <c r="G132" s="42"/>
    </row>
    <row r="133" spans="1:7" x14ac:dyDescent="0.35">
      <c r="A133" s="40"/>
      <c r="C133" s="42"/>
      <c r="D133" s="42"/>
      <c r="E133" s="374"/>
      <c r="F133" s="42"/>
      <c r="G133" s="42"/>
    </row>
    <row r="134" spans="1:7" x14ac:dyDescent="0.35">
      <c r="A134" s="40"/>
      <c r="C134" s="42"/>
      <c r="D134" s="42"/>
      <c r="E134" s="374"/>
      <c r="F134" s="42"/>
      <c r="G134" s="42"/>
    </row>
    <row r="135" spans="1:7" x14ac:dyDescent="0.35">
      <c r="A135" s="40"/>
      <c r="C135" s="42"/>
      <c r="D135" s="42"/>
      <c r="E135" s="374"/>
      <c r="F135" s="42"/>
      <c r="G135" s="42"/>
    </row>
    <row r="136" spans="1:7" x14ac:dyDescent="0.35">
      <c r="A136" s="40"/>
      <c r="C136" s="42"/>
      <c r="D136" s="42"/>
      <c r="E136" s="374"/>
      <c r="F136" s="42"/>
      <c r="G136" s="42"/>
    </row>
    <row r="137" spans="1:7" x14ac:dyDescent="0.35">
      <c r="A137" s="40"/>
      <c r="C137" s="42"/>
      <c r="D137" s="42"/>
      <c r="E137" s="374"/>
      <c r="F137" s="42"/>
      <c r="G137" s="42"/>
    </row>
    <row r="138" spans="1:7" x14ac:dyDescent="0.35">
      <c r="A138" s="40"/>
      <c r="C138" s="42"/>
      <c r="D138" s="42"/>
      <c r="E138" s="374"/>
      <c r="F138" s="42"/>
      <c r="G138" s="42"/>
    </row>
    <row r="139" spans="1:7" x14ac:dyDescent="0.35">
      <c r="A139" s="40"/>
      <c r="C139" s="42"/>
      <c r="D139" s="42"/>
      <c r="E139" s="374"/>
      <c r="F139" s="42"/>
      <c r="G139" s="42"/>
    </row>
    <row r="140" spans="1:7" x14ac:dyDescent="0.35">
      <c r="A140" s="40"/>
      <c r="C140" s="42"/>
      <c r="D140" s="42"/>
      <c r="E140" s="374"/>
      <c r="F140" s="42"/>
      <c r="G140" s="42"/>
    </row>
    <row r="141" spans="1:7" x14ac:dyDescent="0.35">
      <c r="A141" s="40"/>
      <c r="C141" s="42"/>
      <c r="D141" s="42"/>
      <c r="E141" s="374"/>
      <c r="F141" s="42"/>
      <c r="G141" s="42"/>
    </row>
    <row r="142" spans="1:7" x14ac:dyDescent="0.35">
      <c r="A142" s="40"/>
      <c r="C142" s="42"/>
      <c r="D142" s="42"/>
      <c r="E142" s="374"/>
      <c r="F142" s="42"/>
      <c r="G142" s="42"/>
    </row>
    <row r="143" spans="1:7" x14ac:dyDescent="0.35">
      <c r="A143" s="40"/>
      <c r="C143" s="42"/>
      <c r="D143" s="42"/>
      <c r="E143" s="374"/>
      <c r="F143" s="42"/>
      <c r="G143" s="42"/>
    </row>
    <row r="144" spans="1:7" x14ac:dyDescent="0.35">
      <c r="A144" s="40"/>
      <c r="C144" s="42"/>
      <c r="D144" s="42"/>
      <c r="E144" s="374"/>
      <c r="F144" s="42"/>
      <c r="G144" s="42"/>
    </row>
    <row r="145" spans="1:7" x14ac:dyDescent="0.35">
      <c r="A145" s="40"/>
      <c r="C145" s="42"/>
      <c r="D145" s="42"/>
      <c r="E145" s="374"/>
      <c r="F145" s="42"/>
      <c r="G145" s="42"/>
    </row>
    <row r="146" spans="1:7" x14ac:dyDescent="0.35">
      <c r="A146" s="40"/>
      <c r="C146" s="42"/>
      <c r="D146" s="42"/>
      <c r="E146" s="374"/>
      <c r="F146" s="42"/>
      <c r="G146" s="42"/>
    </row>
    <row r="147" spans="1:7" x14ac:dyDescent="0.35">
      <c r="A147" s="40"/>
      <c r="C147" s="42"/>
      <c r="D147" s="42"/>
      <c r="E147" s="374"/>
      <c r="F147" s="42"/>
      <c r="G147" s="42"/>
    </row>
    <row r="148" spans="1:7" x14ac:dyDescent="0.35">
      <c r="A148" s="40"/>
      <c r="C148" s="42"/>
      <c r="D148" s="42"/>
      <c r="E148" s="374"/>
      <c r="F148" s="42"/>
      <c r="G148" s="42"/>
    </row>
    <row r="149" spans="1:7" x14ac:dyDescent="0.35">
      <c r="A149" s="40"/>
      <c r="C149" s="42"/>
      <c r="D149" s="42"/>
      <c r="E149" s="374"/>
      <c r="F149" s="42"/>
      <c r="G149" s="42"/>
    </row>
    <row r="150" spans="1:7" x14ac:dyDescent="0.35">
      <c r="A150" s="40"/>
      <c r="C150" s="42"/>
      <c r="D150" s="42"/>
      <c r="E150" s="374"/>
      <c r="F150" s="42"/>
      <c r="G150" s="42"/>
    </row>
    <row r="151" spans="1:7" x14ac:dyDescent="0.35">
      <c r="A151" s="40"/>
      <c r="C151" s="42"/>
      <c r="D151" s="42"/>
      <c r="E151" s="374"/>
      <c r="F151" s="42"/>
      <c r="G151" s="42"/>
    </row>
    <row r="152" spans="1:7" x14ac:dyDescent="0.35">
      <c r="A152" s="40"/>
      <c r="C152" s="42"/>
      <c r="D152" s="42"/>
      <c r="E152" s="374"/>
      <c r="F152" s="42"/>
      <c r="G152" s="42"/>
    </row>
    <row r="153" spans="1:7" x14ac:dyDescent="0.35">
      <c r="A153" s="40"/>
      <c r="C153" s="42"/>
      <c r="D153" s="42"/>
      <c r="E153" s="374"/>
      <c r="F153" s="42"/>
      <c r="G153" s="42"/>
    </row>
    <row r="154" spans="1:7" x14ac:dyDescent="0.35">
      <c r="A154" s="40"/>
      <c r="C154" s="42"/>
      <c r="D154" s="42"/>
      <c r="E154" s="374"/>
      <c r="F154" s="42"/>
      <c r="G154" s="42"/>
    </row>
    <row r="155" spans="1:7" x14ac:dyDescent="0.35">
      <c r="A155" s="40"/>
      <c r="C155" s="42"/>
      <c r="D155" s="42"/>
      <c r="E155" s="374"/>
      <c r="F155" s="42"/>
      <c r="G155" s="42"/>
    </row>
    <row r="156" spans="1:7" x14ac:dyDescent="0.35">
      <c r="A156" s="40"/>
      <c r="C156" s="42"/>
      <c r="D156" s="42"/>
      <c r="E156" s="374"/>
      <c r="F156" s="42"/>
      <c r="G156" s="42"/>
    </row>
    <row r="157" spans="1:7" x14ac:dyDescent="0.35">
      <c r="A157" s="40"/>
      <c r="C157" s="42"/>
      <c r="D157" s="42"/>
      <c r="E157" s="374"/>
      <c r="F157" s="42"/>
      <c r="G157" s="42"/>
    </row>
    <row r="158" spans="1:7" x14ac:dyDescent="0.35">
      <c r="A158" s="40"/>
      <c r="C158" s="42"/>
      <c r="D158" s="42"/>
      <c r="E158" s="374"/>
      <c r="F158" s="42"/>
      <c r="G158" s="42"/>
    </row>
    <row r="159" spans="1:7" x14ac:dyDescent="0.35">
      <c r="A159" s="40"/>
      <c r="C159" s="42"/>
      <c r="D159" s="42"/>
      <c r="E159" s="374"/>
      <c r="F159" s="42"/>
      <c r="G159" s="42"/>
    </row>
    <row r="160" spans="1:7" x14ac:dyDescent="0.35">
      <c r="A160" s="40"/>
      <c r="C160" s="42"/>
      <c r="D160" s="42"/>
      <c r="E160" s="374"/>
      <c r="F160" s="42"/>
      <c r="G160" s="42"/>
    </row>
    <row r="161" spans="1:7" x14ac:dyDescent="0.35">
      <c r="A161" s="40"/>
      <c r="C161" s="42"/>
      <c r="D161" s="42"/>
      <c r="E161" s="374"/>
      <c r="F161" s="42"/>
      <c r="G161" s="42"/>
    </row>
    <row r="162" spans="1:7" x14ac:dyDescent="0.35">
      <c r="A162" s="40"/>
      <c r="C162" s="42"/>
      <c r="D162" s="42"/>
      <c r="E162" s="374"/>
      <c r="F162" s="42"/>
      <c r="G162" s="42"/>
    </row>
    <row r="163" spans="1:7" x14ac:dyDescent="0.35">
      <c r="A163" s="40"/>
      <c r="C163" s="42"/>
      <c r="D163" s="42"/>
      <c r="E163" s="374"/>
      <c r="F163" s="42"/>
      <c r="G163" s="42"/>
    </row>
    <row r="164" spans="1:7" x14ac:dyDescent="0.35">
      <c r="A164" s="40"/>
      <c r="C164" s="42"/>
      <c r="D164" s="42"/>
      <c r="E164" s="374"/>
      <c r="F164" s="42"/>
      <c r="G164" s="42"/>
    </row>
    <row r="165" spans="1:7" x14ac:dyDescent="0.35">
      <c r="A165" s="40"/>
      <c r="C165" s="42"/>
      <c r="D165" s="42"/>
      <c r="E165" s="374"/>
      <c r="F165" s="42"/>
      <c r="G165" s="42"/>
    </row>
    <row r="166" spans="1:7" x14ac:dyDescent="0.35">
      <c r="A166" s="40"/>
      <c r="C166" s="42"/>
      <c r="D166" s="42"/>
      <c r="E166" s="374"/>
      <c r="F166" s="42"/>
      <c r="G166" s="42"/>
    </row>
    <row r="167" spans="1:7" x14ac:dyDescent="0.35">
      <c r="A167" s="40"/>
      <c r="C167" s="42"/>
      <c r="D167" s="42"/>
      <c r="E167" s="374"/>
      <c r="F167" s="42"/>
      <c r="G167" s="42"/>
    </row>
    <row r="168" spans="1:7" x14ac:dyDescent="0.35">
      <c r="A168" s="40"/>
      <c r="C168" s="42"/>
      <c r="D168" s="42"/>
      <c r="E168" s="374"/>
      <c r="F168" s="42"/>
      <c r="G168" s="42"/>
    </row>
    <row r="169" spans="1:7" x14ac:dyDescent="0.35">
      <c r="A169" s="40"/>
      <c r="C169" s="42"/>
      <c r="D169" s="42"/>
      <c r="E169" s="374"/>
      <c r="F169" s="42"/>
      <c r="G169" s="42"/>
    </row>
    <row r="170" spans="1:7" x14ac:dyDescent="0.35">
      <c r="A170" s="40"/>
      <c r="C170" s="42"/>
      <c r="D170" s="42"/>
      <c r="E170" s="374"/>
      <c r="F170" s="42"/>
      <c r="G170" s="42"/>
    </row>
    <row r="171" spans="1:7" x14ac:dyDescent="0.35">
      <c r="A171" s="40"/>
      <c r="C171" s="42"/>
      <c r="D171" s="42"/>
      <c r="E171" s="374"/>
      <c r="F171" s="42"/>
      <c r="G171" s="42"/>
    </row>
    <row r="172" spans="1:7" x14ac:dyDescent="0.35">
      <c r="A172" s="40"/>
      <c r="C172" s="42"/>
      <c r="D172" s="42"/>
      <c r="E172" s="374"/>
      <c r="F172" s="42"/>
      <c r="G172" s="42"/>
    </row>
    <row r="173" spans="1:7" x14ac:dyDescent="0.35">
      <c r="A173" s="40"/>
      <c r="C173" s="42"/>
      <c r="D173" s="42"/>
      <c r="E173" s="374"/>
      <c r="F173" s="42"/>
      <c r="G173" s="42"/>
    </row>
    <row r="174" spans="1:7" x14ac:dyDescent="0.35">
      <c r="A174" s="40"/>
      <c r="C174" s="42"/>
      <c r="D174" s="42"/>
      <c r="E174" s="374"/>
      <c r="F174" s="42"/>
      <c r="G174" s="42"/>
    </row>
    <row r="175" spans="1:7" x14ac:dyDescent="0.35">
      <c r="A175" s="40"/>
      <c r="C175" s="42"/>
      <c r="D175" s="42"/>
      <c r="E175" s="374"/>
      <c r="F175" s="42"/>
      <c r="G175" s="42"/>
    </row>
    <row r="176" spans="1:7" x14ac:dyDescent="0.35">
      <c r="A176" s="40"/>
      <c r="C176" s="42"/>
      <c r="D176" s="42"/>
      <c r="E176" s="374"/>
      <c r="F176" s="42"/>
      <c r="G176" s="42"/>
    </row>
    <row r="177" spans="1:7" x14ac:dyDescent="0.35">
      <c r="A177" s="40"/>
      <c r="C177" s="42"/>
      <c r="D177" s="42"/>
      <c r="E177" s="374"/>
      <c r="F177" s="42"/>
      <c r="G177" s="42"/>
    </row>
    <row r="178" spans="1:7" x14ac:dyDescent="0.35">
      <c r="A178" s="40"/>
      <c r="C178" s="42"/>
      <c r="D178" s="42"/>
      <c r="E178" s="374"/>
      <c r="F178" s="42"/>
      <c r="G178" s="42"/>
    </row>
    <row r="179" spans="1:7" x14ac:dyDescent="0.35">
      <c r="A179" s="40"/>
      <c r="C179" s="42"/>
      <c r="D179" s="42"/>
      <c r="E179" s="374"/>
      <c r="F179" s="42"/>
      <c r="G179" s="42"/>
    </row>
    <row r="180" spans="1:7" x14ac:dyDescent="0.35">
      <c r="A180" s="40"/>
      <c r="C180" s="42"/>
      <c r="D180" s="42"/>
      <c r="E180" s="374"/>
      <c r="F180" s="42"/>
      <c r="G180" s="42"/>
    </row>
    <row r="181" spans="1:7" x14ac:dyDescent="0.35">
      <c r="A181" s="40"/>
      <c r="C181" s="42"/>
      <c r="D181" s="42"/>
      <c r="E181" s="374"/>
      <c r="F181" s="42"/>
      <c r="G181" s="42"/>
    </row>
    <row r="182" spans="1:7" x14ac:dyDescent="0.35">
      <c r="A182" s="40"/>
      <c r="C182" s="42"/>
      <c r="D182" s="42"/>
      <c r="E182" s="374"/>
      <c r="F182" s="42"/>
      <c r="G182" s="42"/>
    </row>
    <row r="183" spans="1:7" x14ac:dyDescent="0.35">
      <c r="A183" s="40"/>
      <c r="C183" s="42"/>
      <c r="D183" s="42"/>
      <c r="E183" s="374"/>
      <c r="F183" s="42"/>
      <c r="G183" s="42"/>
    </row>
    <row r="184" spans="1:7" x14ac:dyDescent="0.35">
      <c r="A184" s="40"/>
      <c r="C184" s="42"/>
      <c r="D184" s="42"/>
      <c r="E184" s="374"/>
      <c r="F184" s="42"/>
      <c r="G184" s="42"/>
    </row>
    <row r="185" spans="1:7" x14ac:dyDescent="0.35">
      <c r="A185" s="40"/>
      <c r="C185" s="42"/>
      <c r="D185" s="42"/>
      <c r="E185" s="374"/>
      <c r="F185" s="42"/>
      <c r="G185" s="42"/>
    </row>
    <row r="186" spans="1:7" x14ac:dyDescent="0.35">
      <c r="A186" s="40"/>
      <c r="C186" s="42"/>
      <c r="D186" s="42"/>
      <c r="E186" s="374"/>
      <c r="F186" s="42"/>
      <c r="G186" s="42"/>
    </row>
    <row r="187" spans="1:7" x14ac:dyDescent="0.35">
      <c r="A187" s="40"/>
      <c r="C187" s="42"/>
      <c r="D187" s="42"/>
      <c r="E187" s="374"/>
      <c r="F187" s="42"/>
      <c r="G187" s="42"/>
    </row>
    <row r="188" spans="1:7" x14ac:dyDescent="0.35">
      <c r="A188" s="40"/>
      <c r="C188" s="42"/>
      <c r="D188" s="42"/>
      <c r="E188" s="374"/>
      <c r="F188" s="42"/>
      <c r="G188" s="42"/>
    </row>
    <row r="189" spans="1:7" x14ac:dyDescent="0.35">
      <c r="A189" s="40"/>
      <c r="C189" s="42"/>
      <c r="D189" s="42"/>
      <c r="E189" s="374"/>
      <c r="F189" s="42"/>
      <c r="G189" s="42"/>
    </row>
    <row r="190" spans="1:7" x14ac:dyDescent="0.35">
      <c r="A190" s="40"/>
      <c r="C190" s="42"/>
      <c r="D190" s="42"/>
      <c r="E190" s="374"/>
      <c r="F190" s="42"/>
      <c r="G190" s="42"/>
    </row>
    <row r="191" spans="1:7" x14ac:dyDescent="0.35">
      <c r="A191" s="40"/>
      <c r="C191" s="42"/>
      <c r="D191" s="42"/>
      <c r="E191" s="374"/>
      <c r="F191" s="42"/>
      <c r="G191" s="42"/>
    </row>
    <row r="192" spans="1:7" x14ac:dyDescent="0.35">
      <c r="A192" s="40"/>
      <c r="C192" s="42"/>
      <c r="D192" s="42"/>
      <c r="E192" s="374"/>
      <c r="F192" s="42"/>
      <c r="G192" s="42"/>
    </row>
    <row r="193" spans="1:7" x14ac:dyDescent="0.35">
      <c r="A193" s="40"/>
      <c r="C193" s="42"/>
      <c r="D193" s="42"/>
      <c r="E193" s="374"/>
      <c r="F193" s="42"/>
      <c r="G193" s="42"/>
    </row>
    <row r="194" spans="1:7" x14ac:dyDescent="0.35">
      <c r="A194" s="40"/>
      <c r="C194" s="42"/>
      <c r="D194" s="42"/>
      <c r="E194" s="374"/>
      <c r="F194" s="42"/>
      <c r="G194" s="42"/>
    </row>
    <row r="195" spans="1:7" x14ac:dyDescent="0.35">
      <c r="A195" s="40"/>
      <c r="C195" s="42"/>
      <c r="D195" s="42"/>
      <c r="E195" s="374"/>
      <c r="F195" s="42"/>
      <c r="G195" s="42"/>
    </row>
    <row r="196" spans="1:7" x14ac:dyDescent="0.35">
      <c r="A196" s="40"/>
      <c r="C196" s="42"/>
      <c r="D196" s="42"/>
      <c r="E196" s="374"/>
      <c r="F196" s="42"/>
      <c r="G196" s="42"/>
    </row>
    <row r="197" spans="1:7" x14ac:dyDescent="0.35">
      <c r="A197" s="40"/>
      <c r="C197" s="42"/>
      <c r="D197" s="42"/>
      <c r="E197" s="374"/>
      <c r="F197" s="42"/>
      <c r="G197" s="42"/>
    </row>
    <row r="198" spans="1:7" x14ac:dyDescent="0.35">
      <c r="A198" s="40"/>
      <c r="C198" s="42"/>
      <c r="D198" s="42"/>
      <c r="E198" s="374"/>
      <c r="F198" s="42"/>
      <c r="G198" s="42"/>
    </row>
    <row r="199" spans="1:7" x14ac:dyDescent="0.35">
      <c r="A199" s="40"/>
      <c r="C199" s="42"/>
      <c r="D199" s="42"/>
      <c r="E199" s="374"/>
      <c r="F199" s="42"/>
      <c r="G199" s="42"/>
    </row>
    <row r="200" spans="1:7" x14ac:dyDescent="0.35">
      <c r="A200" s="40"/>
      <c r="C200" s="42"/>
      <c r="D200" s="42"/>
      <c r="E200" s="374"/>
      <c r="F200" s="42"/>
      <c r="G200" s="42"/>
    </row>
    <row r="201" spans="1:7" x14ac:dyDescent="0.35">
      <c r="A201" s="40"/>
      <c r="C201" s="42"/>
      <c r="D201" s="42"/>
      <c r="E201" s="374"/>
      <c r="F201" s="42"/>
      <c r="G201" s="42"/>
    </row>
    <row r="202" spans="1:7" x14ac:dyDescent="0.35">
      <c r="A202" s="40"/>
      <c r="C202" s="42"/>
      <c r="D202" s="42"/>
      <c r="E202" s="374"/>
      <c r="F202" s="42"/>
      <c r="G202" s="42"/>
    </row>
    <row r="203" spans="1:7" x14ac:dyDescent="0.35">
      <c r="A203" s="40"/>
      <c r="C203" s="42"/>
      <c r="D203" s="42"/>
      <c r="E203" s="374"/>
      <c r="F203" s="42"/>
      <c r="G203" s="42"/>
    </row>
    <row r="204" spans="1:7" x14ac:dyDescent="0.35">
      <c r="A204" s="40"/>
      <c r="C204" s="42"/>
      <c r="D204" s="42"/>
      <c r="E204" s="374"/>
      <c r="F204" s="42"/>
      <c r="G204" s="42"/>
    </row>
    <row r="205" spans="1:7" x14ac:dyDescent="0.35">
      <c r="A205" s="40"/>
      <c r="C205" s="42"/>
      <c r="D205" s="42"/>
      <c r="E205" s="374"/>
      <c r="F205" s="42"/>
      <c r="G205" s="42"/>
    </row>
    <row r="206" spans="1:7" x14ac:dyDescent="0.35"/>
    <row r="207" spans="1:7" x14ac:dyDescent="0.35"/>
    <row r="208" spans="1:7"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sheetData>
  <sheetProtection formatCells="0" formatColumns="0" formatRows="0" insertHyperlinks="0" sort="0" autoFilter="0" pivotTables="0"/>
  <mergeCells count="9">
    <mergeCell ref="C11:D11"/>
    <mergeCell ref="C37:D37"/>
    <mergeCell ref="C38:D38"/>
    <mergeCell ref="C3:H4"/>
    <mergeCell ref="C6:D6"/>
    <mergeCell ref="C7:D7"/>
    <mergeCell ref="C8:D8"/>
    <mergeCell ref="C9:D9"/>
    <mergeCell ref="C10:D10"/>
  </mergeCells>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B385C-1034-47A2-B193-C1CFE58B4112}">
  <dimension ref="A1:AO248"/>
  <sheetViews>
    <sheetView workbookViewId="0">
      <selection activeCell="C2" sqref="C2"/>
    </sheetView>
  </sheetViews>
  <sheetFormatPr defaultColWidth="0" defaultRowHeight="14.5" zeroHeight="1" x14ac:dyDescent="0.35"/>
  <cols>
    <col min="1" max="1" width="16.453125" style="7" customWidth="1"/>
    <col min="2" max="2" width="6.453125" style="7" customWidth="1"/>
    <col min="3" max="3" width="13.453125" style="41" customWidth="1"/>
    <col min="4" max="4" width="41.453125" style="7" customWidth="1"/>
    <col min="5" max="5" width="32" style="7" customWidth="1"/>
    <col min="6" max="6" width="16" style="7" customWidth="1"/>
    <col min="7" max="7" width="13.7265625" style="7" customWidth="1"/>
    <col min="8" max="8" width="14.453125" style="7" customWidth="1"/>
    <col min="9" max="41" width="10.54296875" style="7" customWidth="1"/>
    <col min="42" max="16384" width="10.54296875" style="7" hidden="1"/>
  </cols>
  <sheetData>
    <row r="1" spans="1:11" customFormat="1" x14ac:dyDescent="0.35">
      <c r="A1" s="2" t="s">
        <v>0</v>
      </c>
      <c r="B1" s="250">
        <v>4.5</v>
      </c>
    </row>
    <row r="2" spans="1:11" customFormat="1" x14ac:dyDescent="0.35">
      <c r="A2" s="2" t="s">
        <v>1</v>
      </c>
      <c r="B2" t="s">
        <v>333</v>
      </c>
    </row>
    <row r="3" spans="1:11" customFormat="1" x14ac:dyDescent="0.35">
      <c r="A3" s="2" t="s">
        <v>2</v>
      </c>
      <c r="B3" t="s">
        <v>268</v>
      </c>
    </row>
    <row r="4" spans="1:11" customFormat="1" x14ac:dyDescent="0.35">
      <c r="A4" s="2" t="s">
        <v>3</v>
      </c>
      <c r="B4" t="s">
        <v>334</v>
      </c>
    </row>
    <row r="5" spans="1:11" customFormat="1" x14ac:dyDescent="0.35">
      <c r="A5" s="2" t="s">
        <v>4</v>
      </c>
      <c r="B5" t="s">
        <v>593</v>
      </c>
    </row>
    <row r="6" spans="1:11" customFormat="1" x14ac:dyDescent="0.35">
      <c r="A6" s="2" t="s">
        <v>5</v>
      </c>
      <c r="B6" t="s">
        <v>32</v>
      </c>
    </row>
    <row r="7" spans="1:11" customFormat="1" x14ac:dyDescent="0.35">
      <c r="A7" s="2" t="s">
        <v>6</v>
      </c>
      <c r="B7" t="s">
        <v>33</v>
      </c>
    </row>
    <row r="8" spans="1:11" customFormat="1" x14ac:dyDescent="0.35">
      <c r="A8" s="2" t="s">
        <v>7</v>
      </c>
      <c r="B8" t="s">
        <v>594</v>
      </c>
    </row>
    <row r="9" spans="1:11" customFormat="1" x14ac:dyDescent="0.35"/>
    <row r="10" spans="1:11" x14ac:dyDescent="0.35">
      <c r="B10" s="73" t="s">
        <v>61</v>
      </c>
      <c r="C10" s="380">
        <v>4.5</v>
      </c>
      <c r="D10" s="75"/>
      <c r="E10" s="75"/>
      <c r="F10" s="75"/>
      <c r="G10" s="75"/>
      <c r="H10" s="75"/>
      <c r="I10" s="381"/>
    </row>
    <row r="11" spans="1:11" x14ac:dyDescent="0.35">
      <c r="B11" s="76"/>
      <c r="C11" s="9"/>
      <c r="D11" s="5"/>
      <c r="E11" s="5"/>
      <c r="F11" s="5"/>
      <c r="G11" s="5"/>
      <c r="H11" s="5"/>
      <c r="I11" s="77"/>
    </row>
    <row r="12" spans="1:11" x14ac:dyDescent="0.35">
      <c r="B12" s="78"/>
      <c r="C12" s="11"/>
      <c r="D12" s="420" t="s">
        <v>570</v>
      </c>
      <c r="E12" s="399"/>
      <c r="F12" s="399"/>
      <c r="G12" s="399"/>
      <c r="H12" s="399"/>
      <c r="I12" s="401"/>
    </row>
    <row r="13" spans="1:11" ht="32.15" customHeight="1" x14ac:dyDescent="0.35">
      <c r="B13" s="78"/>
      <c r="C13" s="11"/>
      <c r="D13" s="399"/>
      <c r="E13" s="399"/>
      <c r="F13" s="399"/>
      <c r="G13" s="399"/>
      <c r="H13" s="399"/>
      <c r="I13" s="401"/>
    </row>
    <row r="14" spans="1:11" x14ac:dyDescent="0.35">
      <c r="B14" s="78"/>
      <c r="C14" s="11"/>
      <c r="D14" s="12"/>
      <c r="E14" s="12"/>
      <c r="F14" s="262"/>
      <c r="G14" s="12"/>
      <c r="H14" s="12"/>
      <c r="I14" s="79"/>
    </row>
    <row r="15" spans="1:11" x14ac:dyDescent="0.35">
      <c r="B15" s="78"/>
      <c r="C15" s="11"/>
      <c r="D15" s="398" t="s">
        <v>571</v>
      </c>
      <c r="E15" s="398"/>
      <c r="F15" s="366">
        <v>12000</v>
      </c>
      <c r="G15" s="12"/>
      <c r="H15" s="12"/>
      <c r="I15" s="79"/>
      <c r="K15" s="68"/>
    </row>
    <row r="16" spans="1:11" x14ac:dyDescent="0.35">
      <c r="B16" s="78"/>
      <c r="C16" s="11"/>
      <c r="D16" s="398" t="s">
        <v>572</v>
      </c>
      <c r="E16" s="398"/>
      <c r="F16" s="366">
        <v>10000</v>
      </c>
      <c r="G16" s="11"/>
      <c r="H16" s="11"/>
      <c r="I16" s="79"/>
    </row>
    <row r="17" spans="2:9" x14ac:dyDescent="0.35">
      <c r="B17" s="78"/>
      <c r="C17" s="11"/>
      <c r="D17" s="398" t="s">
        <v>573</v>
      </c>
      <c r="E17" s="398"/>
      <c r="F17" s="367">
        <v>800</v>
      </c>
      <c r="G17" s="11"/>
      <c r="H17" s="11"/>
      <c r="I17" s="77"/>
    </row>
    <row r="18" spans="2:9" x14ac:dyDescent="0.35">
      <c r="B18" s="78"/>
      <c r="C18" s="11"/>
      <c r="D18" s="398" t="s">
        <v>574</v>
      </c>
      <c r="E18" s="398"/>
      <c r="F18" s="367">
        <v>7500</v>
      </c>
      <c r="G18" s="11"/>
      <c r="H18" s="11"/>
      <c r="I18" s="77"/>
    </row>
    <row r="19" spans="2:9" x14ac:dyDescent="0.35">
      <c r="B19" s="78"/>
      <c r="C19" s="11"/>
      <c r="D19" s="398" t="s">
        <v>575</v>
      </c>
      <c r="E19" s="398"/>
      <c r="F19" s="367">
        <v>600</v>
      </c>
      <c r="G19" s="388"/>
      <c r="H19" s="11"/>
      <c r="I19" s="77"/>
    </row>
    <row r="20" spans="2:9" x14ac:dyDescent="0.35">
      <c r="B20" s="78"/>
      <c r="C20" s="11"/>
      <c r="D20" s="402"/>
      <c r="E20" s="402"/>
      <c r="F20" s="18"/>
      <c r="G20" s="11"/>
      <c r="H20" s="11"/>
      <c r="I20" s="77"/>
    </row>
    <row r="21" spans="2:9" x14ac:dyDescent="0.35">
      <c r="B21" s="78"/>
      <c r="C21" s="11"/>
      <c r="D21" s="23" t="s">
        <v>252</v>
      </c>
      <c r="E21" s="17"/>
      <c r="F21" s="18"/>
      <c r="G21" s="11"/>
      <c r="H21" s="11"/>
      <c r="I21" s="77"/>
    </row>
    <row r="22" spans="2:9" x14ac:dyDescent="0.35">
      <c r="B22" s="78"/>
      <c r="C22" s="11"/>
      <c r="D22" s="23" t="s">
        <v>576</v>
      </c>
      <c r="E22" s="17"/>
      <c r="F22" s="18"/>
      <c r="G22" s="11"/>
      <c r="H22" s="11"/>
      <c r="I22" s="77"/>
    </row>
    <row r="23" spans="2:9" x14ac:dyDescent="0.35">
      <c r="B23" s="78"/>
      <c r="C23" s="11"/>
      <c r="D23" s="23" t="s">
        <v>577</v>
      </c>
      <c r="E23" s="17"/>
      <c r="F23" s="18"/>
      <c r="G23" s="11"/>
      <c r="H23" s="11"/>
      <c r="I23" s="77"/>
    </row>
    <row r="24" spans="2:9" x14ac:dyDescent="0.35">
      <c r="B24" s="78"/>
      <c r="C24" s="11"/>
      <c r="D24" s="23" t="s">
        <v>578</v>
      </c>
      <c r="E24" s="17"/>
      <c r="F24" s="18"/>
      <c r="G24" s="11"/>
      <c r="H24" s="11"/>
      <c r="I24" s="77"/>
    </row>
    <row r="25" spans="2:9" x14ac:dyDescent="0.35">
      <c r="B25" s="78"/>
      <c r="C25" s="11"/>
      <c r="D25" s="23" t="s">
        <v>579</v>
      </c>
      <c r="E25" s="17"/>
      <c r="F25" s="18"/>
      <c r="G25" s="11"/>
      <c r="H25" s="11"/>
      <c r="I25" s="77"/>
    </row>
    <row r="26" spans="2:9" x14ac:dyDescent="0.35">
      <c r="B26" s="78"/>
      <c r="C26" s="11"/>
      <c r="D26" s="23" t="s">
        <v>580</v>
      </c>
      <c r="E26" s="17"/>
      <c r="F26" s="18"/>
      <c r="G26" s="11"/>
      <c r="H26" s="11"/>
      <c r="I26" s="77"/>
    </row>
    <row r="27" spans="2:9" x14ac:dyDescent="0.35">
      <c r="B27" s="78"/>
      <c r="C27" s="11"/>
      <c r="D27" s="23" t="s">
        <v>581</v>
      </c>
      <c r="E27" s="17"/>
      <c r="F27" s="18"/>
      <c r="G27" s="11"/>
      <c r="H27" s="11"/>
      <c r="I27" s="77"/>
    </row>
    <row r="28" spans="2:9" x14ac:dyDescent="0.35">
      <c r="B28" s="78"/>
      <c r="C28" s="11"/>
      <c r="D28" s="23" t="s">
        <v>582</v>
      </c>
      <c r="E28" s="17"/>
      <c r="F28" s="18"/>
      <c r="G28" s="11"/>
      <c r="H28" s="11"/>
      <c r="I28" s="77"/>
    </row>
    <row r="29" spans="2:9" x14ac:dyDescent="0.35">
      <c r="B29" s="78"/>
      <c r="C29" s="11"/>
      <c r="D29" s="23"/>
      <c r="E29" s="24"/>
      <c r="F29" s="25"/>
      <c r="G29" s="25"/>
      <c r="H29" s="25"/>
      <c r="I29" s="77"/>
    </row>
    <row r="30" spans="2:9" hidden="1" x14ac:dyDescent="0.35">
      <c r="B30" s="78"/>
      <c r="C30" s="9"/>
      <c r="D30" s="26"/>
      <c r="E30" s="26"/>
      <c r="F30" s="369"/>
      <c r="G30" s="26"/>
      <c r="H30" s="27"/>
      <c r="I30" s="77"/>
    </row>
    <row r="31" spans="2:9" x14ac:dyDescent="0.35">
      <c r="B31" s="80" t="s">
        <v>12</v>
      </c>
      <c r="C31" s="28" t="s">
        <v>97</v>
      </c>
      <c r="D31" s="23" t="s">
        <v>583</v>
      </c>
      <c r="E31" s="21"/>
      <c r="F31" s="370"/>
      <c r="G31" s="21"/>
      <c r="H31" s="22"/>
      <c r="I31" s="77"/>
    </row>
    <row r="32" spans="2:9" x14ac:dyDescent="0.35">
      <c r="B32" s="78"/>
      <c r="C32" s="29"/>
      <c r="D32" s="30"/>
      <c r="E32" s="21"/>
      <c r="F32" s="370"/>
      <c r="G32" s="21"/>
      <c r="H32" s="25"/>
      <c r="I32" s="77"/>
    </row>
    <row r="33" spans="2:15" x14ac:dyDescent="0.35">
      <c r="B33" s="80" t="s">
        <v>16</v>
      </c>
      <c r="C33" s="28" t="s">
        <v>265</v>
      </c>
      <c r="D33" s="23" t="s">
        <v>584</v>
      </c>
      <c r="E33" s="22"/>
      <c r="F33" s="22"/>
      <c r="G33" s="22"/>
      <c r="H33" s="25"/>
      <c r="I33" s="77"/>
    </row>
    <row r="34" spans="2:15" x14ac:dyDescent="0.35">
      <c r="B34" s="78"/>
      <c r="C34" s="31"/>
      <c r="D34" s="28"/>
      <c r="E34" s="27"/>
      <c r="F34" s="27"/>
      <c r="G34" s="27"/>
      <c r="H34" s="25"/>
      <c r="I34" s="77"/>
    </row>
    <row r="35" spans="2:15" x14ac:dyDescent="0.35">
      <c r="B35" s="80" t="s">
        <v>19</v>
      </c>
      <c r="C35" s="28" t="s">
        <v>97</v>
      </c>
      <c r="D35" s="23" t="s">
        <v>585</v>
      </c>
      <c r="E35" s="22"/>
      <c r="F35" s="22"/>
      <c r="G35" s="22"/>
      <c r="H35" s="25"/>
      <c r="I35" s="77"/>
    </row>
    <row r="36" spans="2:15" x14ac:dyDescent="0.35">
      <c r="B36" s="78"/>
      <c r="C36" s="31"/>
      <c r="D36" s="23" t="s">
        <v>586</v>
      </c>
      <c r="E36" s="22"/>
      <c r="F36" s="22"/>
      <c r="G36" s="22"/>
      <c r="H36" s="25"/>
      <c r="I36" s="77"/>
    </row>
    <row r="37" spans="2:15" x14ac:dyDescent="0.35">
      <c r="B37" s="78"/>
      <c r="C37" s="31"/>
      <c r="D37" s="23"/>
      <c r="E37" s="22"/>
      <c r="F37" s="22"/>
      <c r="G37" s="22"/>
      <c r="H37" s="25"/>
      <c r="I37" s="77"/>
    </row>
    <row r="38" spans="2:15" x14ac:dyDescent="0.35">
      <c r="B38" s="80" t="s">
        <v>24</v>
      </c>
      <c r="C38" s="28" t="s">
        <v>265</v>
      </c>
      <c r="D38" s="23" t="s">
        <v>587</v>
      </c>
      <c r="E38" s="22"/>
      <c r="F38" s="22"/>
      <c r="G38" s="22"/>
      <c r="H38" s="25"/>
      <c r="I38" s="77"/>
    </row>
    <row r="39" spans="2:15" hidden="1" x14ac:dyDescent="0.35">
      <c r="B39" s="80"/>
      <c r="C39" s="28"/>
      <c r="D39" s="32"/>
      <c r="E39" s="22"/>
      <c r="F39" s="22"/>
      <c r="G39" s="22"/>
      <c r="H39" s="25"/>
      <c r="I39" s="77"/>
    </row>
    <row r="40" spans="2:15" x14ac:dyDescent="0.35">
      <c r="B40" s="80"/>
      <c r="C40" s="28"/>
      <c r="D40" s="32" t="s">
        <v>588</v>
      </c>
      <c r="E40" s="22"/>
      <c r="F40" s="22"/>
      <c r="G40" s="22"/>
      <c r="H40" s="25"/>
      <c r="I40" s="77"/>
    </row>
    <row r="41" spans="2:15" hidden="1" x14ac:dyDescent="0.35">
      <c r="B41" s="80" t="s">
        <v>264</v>
      </c>
      <c r="C41" s="28" t="s">
        <v>265</v>
      </c>
      <c r="D41" s="23"/>
      <c r="E41" s="22"/>
      <c r="F41" s="22"/>
      <c r="G41" s="22"/>
      <c r="H41" s="25"/>
      <c r="I41" s="77"/>
    </row>
    <row r="42" spans="2:15" x14ac:dyDescent="0.35">
      <c r="B42" s="80"/>
      <c r="C42" s="28"/>
      <c r="D42" s="32" t="s">
        <v>589</v>
      </c>
      <c r="E42" s="22"/>
      <c r="F42" s="22"/>
      <c r="G42" s="22"/>
      <c r="H42" s="25"/>
      <c r="I42" s="77"/>
    </row>
    <row r="43" spans="2:15" x14ac:dyDescent="0.35">
      <c r="B43" s="80"/>
      <c r="C43" s="28"/>
      <c r="D43" s="32"/>
      <c r="E43" s="22"/>
      <c r="F43" s="22"/>
      <c r="G43" s="22"/>
      <c r="H43" s="25"/>
      <c r="I43" s="77"/>
    </row>
    <row r="44" spans="2:15" x14ac:dyDescent="0.35">
      <c r="B44" s="80" t="s">
        <v>264</v>
      </c>
      <c r="C44" s="28" t="s">
        <v>265</v>
      </c>
      <c r="D44" s="23" t="s">
        <v>590</v>
      </c>
      <c r="E44" s="22"/>
      <c r="F44" s="22"/>
      <c r="G44" s="22"/>
      <c r="H44" s="25"/>
      <c r="I44" s="77"/>
    </row>
    <row r="45" spans="2:15" x14ac:dyDescent="0.35">
      <c r="B45" s="80"/>
      <c r="C45" s="28"/>
      <c r="D45" s="23"/>
      <c r="E45" s="22"/>
      <c r="F45" s="22"/>
      <c r="G45" s="22"/>
      <c r="H45" s="25"/>
      <c r="I45" s="77"/>
    </row>
    <row r="46" spans="2:15" x14ac:dyDescent="0.35">
      <c r="B46" s="80"/>
      <c r="C46" s="28"/>
      <c r="D46" s="416" t="s">
        <v>591</v>
      </c>
      <c r="E46" s="417"/>
      <c r="F46" s="372">
        <v>1</v>
      </c>
      <c r="G46" s="22"/>
      <c r="H46" s="25"/>
      <c r="I46" s="77"/>
    </row>
    <row r="47" spans="2:15" x14ac:dyDescent="0.35">
      <c r="B47" s="80"/>
      <c r="C47" s="28"/>
      <c r="D47" s="418" t="s">
        <v>592</v>
      </c>
      <c r="E47" s="419"/>
      <c r="F47" s="373">
        <v>300</v>
      </c>
      <c r="G47" s="22"/>
      <c r="H47" s="25"/>
      <c r="I47" s="77"/>
    </row>
    <row r="48" spans="2:15" x14ac:dyDescent="0.35">
      <c r="B48" s="84"/>
      <c r="C48" s="85"/>
      <c r="D48" s="81"/>
      <c r="E48" s="81"/>
      <c r="F48" s="81"/>
      <c r="G48" s="81"/>
      <c r="H48" s="82"/>
      <c r="I48" s="83"/>
      <c r="O48" s="34"/>
    </row>
    <row r="49" spans="1:9" x14ac:dyDescent="0.35">
      <c r="B49" s="386" t="s">
        <v>27</v>
      </c>
      <c r="C49" s="387"/>
      <c r="D49" s="81"/>
      <c r="E49" s="81"/>
      <c r="F49" s="81"/>
      <c r="G49" s="81"/>
      <c r="H49" s="82"/>
      <c r="I49" s="83"/>
    </row>
    <row r="50" spans="1:9" x14ac:dyDescent="0.35">
      <c r="B50" s="40"/>
      <c r="D50" s="42"/>
      <c r="E50" s="42"/>
      <c r="F50" s="374"/>
      <c r="G50" s="42"/>
      <c r="H50" s="42"/>
    </row>
    <row r="51" spans="1:9" customFormat="1" x14ac:dyDescent="0.35">
      <c r="A51" s="1" t="s">
        <v>35</v>
      </c>
    </row>
    <row r="52" spans="1:9" x14ac:dyDescent="0.35"/>
    <row r="53" spans="1:9" x14ac:dyDescent="0.35">
      <c r="C53" s="70" t="s">
        <v>80</v>
      </c>
      <c r="D53" s="276" t="s">
        <v>595</v>
      </c>
      <c r="E53" s="276"/>
      <c r="F53" s="307"/>
    </row>
    <row r="54" spans="1:9" x14ac:dyDescent="0.35">
      <c r="C54" s="70"/>
      <c r="D54" s="276" t="s">
        <v>596</v>
      </c>
      <c r="E54" s="375">
        <f>F16</f>
        <v>10000</v>
      </c>
      <c r="F54" s="307"/>
    </row>
    <row r="55" spans="1:9" x14ac:dyDescent="0.35">
      <c r="C55" s="70"/>
      <c r="D55" s="276" t="s">
        <v>597</v>
      </c>
      <c r="E55" s="375">
        <f>F17</f>
        <v>800</v>
      </c>
      <c r="F55" s="307"/>
    </row>
    <row r="56" spans="1:9" x14ac:dyDescent="0.35">
      <c r="C56" s="70"/>
      <c r="D56" s="376" t="s">
        <v>598</v>
      </c>
      <c r="E56" s="377">
        <f>E54-E55</f>
        <v>9200</v>
      </c>
      <c r="F56" s="307" t="s">
        <v>599</v>
      </c>
    </row>
    <row r="57" spans="1:9" x14ac:dyDescent="0.35">
      <c r="C57" s="70"/>
    </row>
    <row r="58" spans="1:9" x14ac:dyDescent="0.35">
      <c r="C58" s="70" t="s">
        <v>16</v>
      </c>
      <c r="D58" s="276" t="s">
        <v>596</v>
      </c>
      <c r="E58" s="375">
        <f>E54+(F15-F16)/2</f>
        <v>11000</v>
      </c>
      <c r="F58" s="307" t="s">
        <v>600</v>
      </c>
    </row>
    <row r="59" spans="1:9" x14ac:dyDescent="0.35">
      <c r="C59" s="70"/>
      <c r="D59" s="276" t="s">
        <v>597</v>
      </c>
      <c r="E59" s="375">
        <f>F17</f>
        <v>800</v>
      </c>
      <c r="F59" s="307"/>
    </row>
    <row r="60" spans="1:9" ht="29" x14ac:dyDescent="0.35">
      <c r="C60" s="70"/>
      <c r="D60" s="276" t="s">
        <v>601</v>
      </c>
      <c r="E60" s="375">
        <f>E59/4</f>
        <v>200</v>
      </c>
      <c r="F60" s="307" t="s">
        <v>602</v>
      </c>
    </row>
    <row r="61" spans="1:9" x14ac:dyDescent="0.35">
      <c r="C61" s="70"/>
      <c r="D61" s="276" t="s">
        <v>603</v>
      </c>
      <c r="E61" s="276">
        <v>0</v>
      </c>
      <c r="F61" s="307"/>
    </row>
    <row r="62" spans="1:9" x14ac:dyDescent="0.35">
      <c r="C62" s="70"/>
      <c r="D62" s="276" t="s">
        <v>604</v>
      </c>
      <c r="E62" s="375">
        <f>F15/4</f>
        <v>3000</v>
      </c>
      <c r="F62" s="307" t="s">
        <v>605</v>
      </c>
    </row>
    <row r="63" spans="1:9" ht="29" x14ac:dyDescent="0.35">
      <c r="C63" s="70"/>
      <c r="D63" s="276" t="s">
        <v>606</v>
      </c>
      <c r="E63" s="276">
        <v>0</v>
      </c>
      <c r="F63" s="307"/>
    </row>
    <row r="64" spans="1:9" x14ac:dyDescent="0.35">
      <c r="C64" s="70"/>
      <c r="D64" s="276"/>
      <c r="E64" s="276"/>
      <c r="F64" s="307"/>
    </row>
    <row r="65" spans="2:8" x14ac:dyDescent="0.35">
      <c r="C65" s="70"/>
      <c r="D65" s="376" t="s">
        <v>607</v>
      </c>
      <c r="E65" s="377">
        <f>E58-E59+E60-E62</f>
        <v>7400</v>
      </c>
      <c r="F65" s="307"/>
    </row>
    <row r="66" spans="2:8" x14ac:dyDescent="0.35">
      <c r="C66" s="70"/>
    </row>
    <row r="67" spans="2:8" x14ac:dyDescent="0.35">
      <c r="C67" s="70" t="s">
        <v>19</v>
      </c>
      <c r="D67" s="276" t="s">
        <v>608</v>
      </c>
      <c r="E67" s="375">
        <f>F15*3/4</f>
        <v>9000</v>
      </c>
    </row>
    <row r="68" spans="2:8" x14ac:dyDescent="0.35">
      <c r="C68" s="70"/>
      <c r="D68" s="276" t="s">
        <v>609</v>
      </c>
      <c r="E68" s="276">
        <v>9000</v>
      </c>
    </row>
    <row r="69" spans="2:8" x14ac:dyDescent="0.35">
      <c r="C69" s="70"/>
      <c r="D69" s="276" t="s">
        <v>610</v>
      </c>
      <c r="E69" s="276">
        <v>720</v>
      </c>
    </row>
    <row r="70" spans="2:8" x14ac:dyDescent="0.35">
      <c r="C70" s="70"/>
      <c r="D70" s="276" t="s">
        <v>611</v>
      </c>
      <c r="E70" s="375">
        <f>F17*3/4</f>
        <v>600</v>
      </c>
    </row>
    <row r="71" spans="2:8" x14ac:dyDescent="0.35">
      <c r="C71" s="70"/>
      <c r="D71" s="276"/>
      <c r="E71" s="276"/>
    </row>
    <row r="72" spans="2:8" x14ac:dyDescent="0.35">
      <c r="C72" s="70"/>
      <c r="D72" s="376" t="s">
        <v>612</v>
      </c>
      <c r="E72" s="377">
        <f>-E67+E68+E69+E70</f>
        <v>1320</v>
      </c>
    </row>
    <row r="73" spans="2:8" x14ac:dyDescent="0.35">
      <c r="C73" s="70"/>
    </row>
    <row r="74" spans="2:8" x14ac:dyDescent="0.35">
      <c r="C74" s="70" t="s">
        <v>24</v>
      </c>
      <c r="D74" s="307" t="s">
        <v>613</v>
      </c>
    </row>
    <row r="75" spans="2:8" x14ac:dyDescent="0.35">
      <c r="C75" s="70"/>
      <c r="D75" s="307" t="s">
        <v>614</v>
      </c>
    </row>
    <row r="76" spans="2:8" x14ac:dyDescent="0.35">
      <c r="C76" s="70"/>
      <c r="D76" s="307" t="s">
        <v>615</v>
      </c>
    </row>
    <row r="77" spans="2:8" x14ac:dyDescent="0.35">
      <c r="C77" s="70"/>
      <c r="D77" s="307"/>
    </row>
    <row r="78" spans="2:8" x14ac:dyDescent="0.35">
      <c r="B78" s="71"/>
      <c r="C78" s="70"/>
      <c r="D78" s="307" t="s">
        <v>616</v>
      </c>
      <c r="E78" s="71"/>
      <c r="F78" s="71"/>
      <c r="G78" s="71"/>
      <c r="H78" s="71"/>
    </row>
    <row r="79" spans="2:8" x14ac:dyDescent="0.35">
      <c r="B79" s="71"/>
      <c r="C79" s="70"/>
      <c r="D79" s="307" t="s">
        <v>617</v>
      </c>
      <c r="E79" s="71"/>
      <c r="F79" s="71"/>
      <c r="G79" s="71"/>
      <c r="H79" s="71"/>
    </row>
    <row r="80" spans="2:8" x14ac:dyDescent="0.35">
      <c r="B80" s="71"/>
      <c r="C80" s="70"/>
      <c r="D80" s="307" t="s">
        <v>618</v>
      </c>
      <c r="E80" s="71"/>
      <c r="F80" s="71"/>
      <c r="G80" s="71"/>
      <c r="H80" s="71"/>
    </row>
    <row r="81" spans="1:8" x14ac:dyDescent="0.35">
      <c r="B81" s="71"/>
      <c r="C81" s="70"/>
      <c r="D81" s="71"/>
      <c r="E81" s="71"/>
      <c r="F81" s="71"/>
      <c r="G81" s="71"/>
      <c r="H81" s="71"/>
    </row>
    <row r="82" spans="1:8" x14ac:dyDescent="0.35">
      <c r="B82" s="71"/>
      <c r="C82" s="70" t="s">
        <v>264</v>
      </c>
      <c r="D82" s="276" t="s">
        <v>619</v>
      </c>
      <c r="E82" s="375">
        <f>E65</f>
        <v>7400</v>
      </c>
      <c r="F82" s="71"/>
      <c r="G82" s="71"/>
      <c r="H82" s="71"/>
    </row>
    <row r="83" spans="1:8" x14ac:dyDescent="0.35">
      <c r="B83" s="71"/>
      <c r="C83" s="70"/>
      <c r="D83" s="276" t="s">
        <v>620</v>
      </c>
      <c r="E83" s="276">
        <v>0</v>
      </c>
      <c r="F83" s="71"/>
      <c r="G83" s="71"/>
      <c r="H83" s="71"/>
    </row>
    <row r="84" spans="1:8" x14ac:dyDescent="0.35">
      <c r="C84" s="70"/>
      <c r="D84" s="276" t="s">
        <v>621</v>
      </c>
      <c r="E84" s="375">
        <f>F17*3/4</f>
        <v>600</v>
      </c>
    </row>
    <row r="85" spans="1:8" x14ac:dyDescent="0.35">
      <c r="C85" s="70"/>
      <c r="D85" s="276" t="s">
        <v>622</v>
      </c>
      <c r="E85" s="375">
        <f>(F15-F16)/2</f>
        <v>1000</v>
      </c>
      <c r="F85" s="307" t="s">
        <v>623</v>
      </c>
    </row>
    <row r="86" spans="1:8" x14ac:dyDescent="0.35">
      <c r="C86" s="70"/>
      <c r="D86" s="276"/>
      <c r="E86" s="276"/>
    </row>
    <row r="87" spans="1:8" x14ac:dyDescent="0.35">
      <c r="C87" s="70"/>
      <c r="D87" s="276" t="s">
        <v>624</v>
      </c>
      <c r="E87" s="378">
        <f>(E82+E83+E84+E85)*F46+F47</f>
        <v>9300</v>
      </c>
    </row>
    <row r="88" spans="1:8" x14ac:dyDescent="0.35">
      <c r="C88" s="70"/>
      <c r="D88" s="276"/>
      <c r="E88" s="276"/>
    </row>
    <row r="89" spans="1:8" x14ac:dyDescent="0.35">
      <c r="C89" s="70"/>
      <c r="D89" s="276" t="s">
        <v>625</v>
      </c>
      <c r="E89" s="276"/>
    </row>
    <row r="90" spans="1:8" x14ac:dyDescent="0.35">
      <c r="C90" s="70"/>
      <c r="D90" s="276" t="s">
        <v>626</v>
      </c>
      <c r="E90" s="276"/>
    </row>
    <row r="91" spans="1:8" x14ac:dyDescent="0.35">
      <c r="C91" s="70"/>
    </row>
    <row r="92" spans="1:8" customFormat="1" x14ac:dyDescent="0.35">
      <c r="A92" s="1" t="s">
        <v>8</v>
      </c>
    </row>
    <row r="93" spans="1:8" customFormat="1" x14ac:dyDescent="0.35">
      <c r="A93" t="s">
        <v>56</v>
      </c>
    </row>
    <row r="94" spans="1:8" customFormat="1" x14ac:dyDescent="0.35"/>
    <row r="95" spans="1:8" customFormat="1" x14ac:dyDescent="0.35"/>
    <row r="96" spans="1:8" customFormat="1" x14ac:dyDescent="0.35"/>
    <row r="97" spans="1:1" customFormat="1" x14ac:dyDescent="0.35">
      <c r="A97" s="1" t="s">
        <v>9</v>
      </c>
    </row>
    <row r="98" spans="1:1" customFormat="1" x14ac:dyDescent="0.35">
      <c r="A98" t="s">
        <v>627</v>
      </c>
    </row>
    <row r="99" spans="1:1" customFormat="1" x14ac:dyDescent="0.35">
      <c r="A99" t="s">
        <v>628</v>
      </c>
    </row>
    <row r="100" spans="1:1" customFormat="1" x14ac:dyDescent="0.35"/>
    <row r="101" spans="1:1" customFormat="1" x14ac:dyDescent="0.35"/>
    <row r="102" spans="1:1" customFormat="1" x14ac:dyDescent="0.35">
      <c r="A102" s="1" t="s">
        <v>10</v>
      </c>
    </row>
    <row r="103" spans="1:1" customFormat="1" x14ac:dyDescent="0.35">
      <c r="A103" t="s">
        <v>629</v>
      </c>
    </row>
    <row r="104" spans="1:1" customFormat="1" x14ac:dyDescent="0.35">
      <c r="A104" t="s">
        <v>630</v>
      </c>
    </row>
    <row r="105" spans="1:1" x14ac:dyDescent="0.35">
      <c r="A105" s="7" t="s">
        <v>631</v>
      </c>
    </row>
    <row r="106" spans="1:1" x14ac:dyDescent="0.35">
      <c r="A106" s="7" t="s">
        <v>632</v>
      </c>
    </row>
    <row r="107" spans="1:1" x14ac:dyDescent="0.35"/>
    <row r="108" spans="1:1" x14ac:dyDescent="0.35"/>
    <row r="109" spans="1:1" x14ac:dyDescent="0.35"/>
    <row r="110" spans="1:1" x14ac:dyDescent="0.35"/>
    <row r="111" spans="1:1" x14ac:dyDescent="0.35"/>
    <row r="112" spans="1:1"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sheetData>
  <sheetProtection formatCells="0" formatColumns="0" formatRows="0" insertHyperlinks="0" sort="0" autoFilter="0" pivotTables="0"/>
  <mergeCells count="9">
    <mergeCell ref="D20:E20"/>
    <mergeCell ref="D46:E46"/>
    <mergeCell ref="D47:E47"/>
    <mergeCell ref="D12:I13"/>
    <mergeCell ref="D15:E15"/>
    <mergeCell ref="D16:E16"/>
    <mergeCell ref="D17:E17"/>
    <mergeCell ref="D18:E18"/>
    <mergeCell ref="D19:E19"/>
  </mergeCells>
  <conditionalFormatting sqref="E78:H80 B78:B83 D81:H81 F82:H83">
    <cfRule type="expression" dxfId="0" priority="16">
      <formula>CELL("protect",B78)=1</formula>
    </cfRule>
  </conditionalFormatting>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AD4D-FE79-4A89-8B7A-5B4BC6F7A3B7}">
  <dimension ref="A1:AO168"/>
  <sheetViews>
    <sheetView topLeftCell="A27" workbookViewId="0">
      <selection activeCell="C53" sqref="C53"/>
    </sheetView>
  </sheetViews>
  <sheetFormatPr defaultColWidth="0" defaultRowHeight="14.5" zeroHeight="1" x14ac:dyDescent="0.35"/>
  <cols>
    <col min="1" max="1" width="16.1796875" style="93" bestFit="1" customWidth="1"/>
    <col min="2" max="2" width="6.7265625" style="93" customWidth="1"/>
    <col min="3" max="3" width="13.54296875" style="104" customWidth="1"/>
    <col min="4" max="4" width="10.7265625" style="93" customWidth="1"/>
    <col min="5" max="5" width="17.453125" style="93" customWidth="1"/>
    <col min="6" max="6" width="16" style="93" customWidth="1"/>
    <col min="7" max="7" width="13.81640625" style="93" customWidth="1"/>
    <col min="8" max="8" width="14.54296875" style="93" customWidth="1"/>
    <col min="9" max="9" width="56.54296875" style="93" customWidth="1"/>
    <col min="10" max="41" width="10.7265625" style="93" customWidth="1"/>
    <col min="42" max="16384" width="10.7265625" style="93" hidden="1"/>
  </cols>
  <sheetData>
    <row r="1" spans="1:9" customFormat="1" x14ac:dyDescent="0.35">
      <c r="A1" s="2" t="s">
        <v>0</v>
      </c>
      <c r="B1">
        <v>2.75</v>
      </c>
    </row>
    <row r="2" spans="1:9" customFormat="1" x14ac:dyDescent="0.35">
      <c r="A2" s="2" t="s">
        <v>1</v>
      </c>
      <c r="B2" t="s">
        <v>28</v>
      </c>
    </row>
    <row r="3" spans="1:9" customFormat="1" x14ac:dyDescent="0.35">
      <c r="A3" s="2" t="s">
        <v>2</v>
      </c>
      <c r="B3" t="s">
        <v>29</v>
      </c>
    </row>
    <row r="4" spans="1:9" customFormat="1" x14ac:dyDescent="0.35">
      <c r="A4" s="2" t="s">
        <v>3</v>
      </c>
      <c r="B4" t="s">
        <v>30</v>
      </c>
    </row>
    <row r="5" spans="1:9" customFormat="1" x14ac:dyDescent="0.35">
      <c r="A5" s="2" t="s">
        <v>4</v>
      </c>
      <c r="B5" t="s">
        <v>31</v>
      </c>
    </row>
    <row r="6" spans="1:9" customFormat="1" x14ac:dyDescent="0.35">
      <c r="A6" s="2" t="s">
        <v>5</v>
      </c>
      <c r="B6" t="s">
        <v>32</v>
      </c>
    </row>
    <row r="7" spans="1:9" customFormat="1" x14ac:dyDescent="0.35">
      <c r="A7" s="2" t="s">
        <v>6</v>
      </c>
      <c r="B7" t="s">
        <v>33</v>
      </c>
    </row>
    <row r="8" spans="1:9" customFormat="1" x14ac:dyDescent="0.35">
      <c r="A8" s="2" t="s">
        <v>7</v>
      </c>
      <c r="B8" t="s">
        <v>34</v>
      </c>
    </row>
    <row r="9" spans="1:9" customFormat="1" x14ac:dyDescent="0.35"/>
    <row r="10" spans="1:9" x14ac:dyDescent="0.35">
      <c r="B10" s="73" t="s">
        <v>0</v>
      </c>
      <c r="C10" s="74">
        <v>2.75</v>
      </c>
      <c r="D10" s="75"/>
      <c r="E10" s="75"/>
      <c r="F10" s="75"/>
      <c r="G10" s="75"/>
      <c r="H10" s="75"/>
      <c r="I10" s="105"/>
    </row>
    <row r="11" spans="1:9" x14ac:dyDescent="0.35">
      <c r="B11" s="76"/>
      <c r="C11" s="9"/>
      <c r="D11" s="5"/>
      <c r="E11" s="5"/>
      <c r="F11" s="5"/>
      <c r="G11" s="5"/>
      <c r="H11" s="5"/>
      <c r="I11" s="106"/>
    </row>
    <row r="12" spans="1:9" x14ac:dyDescent="0.35">
      <c r="B12" s="76"/>
      <c r="C12" s="9"/>
      <c r="D12" s="5" t="s">
        <v>11</v>
      </c>
      <c r="E12" s="5"/>
      <c r="F12" s="5"/>
      <c r="G12" s="5"/>
      <c r="H12" s="5"/>
      <c r="I12" s="106"/>
    </row>
    <row r="13" spans="1:9" x14ac:dyDescent="0.35">
      <c r="B13" s="76"/>
      <c r="C13" s="9"/>
      <c r="D13" s="5"/>
      <c r="E13" s="5"/>
      <c r="F13" s="5"/>
      <c r="G13" s="5"/>
      <c r="H13" s="5"/>
      <c r="I13" s="106"/>
    </row>
    <row r="14" spans="1:9" x14ac:dyDescent="0.35">
      <c r="B14" s="80" t="s">
        <v>12</v>
      </c>
      <c r="C14" s="95" t="s">
        <v>13</v>
      </c>
      <c r="D14" s="23" t="s">
        <v>14</v>
      </c>
      <c r="E14" s="96"/>
      <c r="F14" s="96"/>
      <c r="G14" s="96"/>
      <c r="H14" s="22"/>
      <c r="I14" s="106"/>
    </row>
    <row r="15" spans="1:9" x14ac:dyDescent="0.35">
      <c r="B15" s="80"/>
      <c r="C15" s="95"/>
      <c r="D15" s="23" t="s">
        <v>15</v>
      </c>
      <c r="E15" s="96"/>
      <c r="F15" s="96"/>
      <c r="G15" s="96"/>
      <c r="H15" s="22"/>
      <c r="I15" s="106"/>
    </row>
    <row r="16" spans="1:9" x14ac:dyDescent="0.35">
      <c r="B16" s="78"/>
      <c r="C16" s="95"/>
      <c r="D16" s="23"/>
      <c r="E16" s="96"/>
      <c r="F16" s="96"/>
      <c r="G16" s="96"/>
      <c r="H16" s="25"/>
      <c r="I16" s="106"/>
    </row>
    <row r="17" spans="1:18" x14ac:dyDescent="0.35">
      <c r="B17" s="80" t="s">
        <v>16</v>
      </c>
      <c r="C17" s="95" t="s">
        <v>17</v>
      </c>
      <c r="D17" s="23" t="s">
        <v>18</v>
      </c>
      <c r="E17" s="22"/>
      <c r="F17" s="22"/>
      <c r="G17" s="22"/>
      <c r="H17" s="25"/>
      <c r="I17" s="106"/>
    </row>
    <row r="18" spans="1:18" x14ac:dyDescent="0.35">
      <c r="B18" s="78"/>
      <c r="C18" s="97"/>
      <c r="D18" s="95"/>
      <c r="E18" s="27"/>
      <c r="F18" s="27"/>
      <c r="G18" s="27"/>
      <c r="H18" s="25"/>
      <c r="I18" s="106"/>
    </row>
    <row r="19" spans="1:18" x14ac:dyDescent="0.35">
      <c r="B19" s="80" t="s">
        <v>19</v>
      </c>
      <c r="C19" s="95" t="s">
        <v>20</v>
      </c>
      <c r="D19" s="23" t="s">
        <v>21</v>
      </c>
      <c r="E19" s="22"/>
      <c r="F19" s="22"/>
      <c r="G19" s="22"/>
      <c r="H19" s="25"/>
      <c r="I19" s="106"/>
    </row>
    <row r="20" spans="1:18" x14ac:dyDescent="0.35">
      <c r="B20" s="80"/>
      <c r="C20" s="95"/>
      <c r="D20" s="23"/>
      <c r="E20" s="98" t="s">
        <v>22</v>
      </c>
      <c r="F20" s="22"/>
      <c r="G20" s="22"/>
      <c r="H20" s="25"/>
      <c r="I20" s="106"/>
    </row>
    <row r="21" spans="1:18" x14ac:dyDescent="0.35">
      <c r="B21" s="80"/>
      <c r="C21" s="95"/>
      <c r="D21" s="23"/>
      <c r="E21" s="98" t="s">
        <v>23</v>
      </c>
      <c r="F21" s="22"/>
      <c r="G21" s="22"/>
      <c r="H21" s="25"/>
      <c r="I21" s="106"/>
    </row>
    <row r="22" spans="1:18" x14ac:dyDescent="0.35">
      <c r="B22" s="80"/>
      <c r="C22" s="95"/>
      <c r="D22" s="23"/>
      <c r="E22" s="22"/>
      <c r="F22" s="22"/>
      <c r="G22" s="22"/>
      <c r="H22" s="25"/>
      <c r="I22" s="106"/>
    </row>
    <row r="23" spans="1:18" x14ac:dyDescent="0.35">
      <c r="B23" s="80" t="s">
        <v>24</v>
      </c>
      <c r="C23" s="95" t="s">
        <v>25</v>
      </c>
      <c r="D23" s="23" t="s">
        <v>26</v>
      </c>
      <c r="E23" s="22"/>
      <c r="F23" s="22"/>
      <c r="G23" s="22"/>
      <c r="H23" s="25"/>
      <c r="I23" s="106"/>
    </row>
    <row r="24" spans="1:18" x14ac:dyDescent="0.35">
      <c r="B24" s="84"/>
      <c r="C24" s="85"/>
      <c r="D24" s="81"/>
      <c r="E24" s="81"/>
      <c r="F24" s="81"/>
      <c r="G24" s="81"/>
      <c r="H24" s="82"/>
      <c r="I24" s="107"/>
      <c r="O24" s="99"/>
    </row>
    <row r="25" spans="1:18" x14ac:dyDescent="0.35">
      <c r="B25" s="88" t="s">
        <v>27</v>
      </c>
      <c r="C25" s="89"/>
      <c r="D25" s="90"/>
      <c r="E25" s="90"/>
      <c r="F25" s="90"/>
      <c r="G25" s="90"/>
      <c r="H25" s="108"/>
      <c r="I25" s="109"/>
    </row>
    <row r="26" spans="1:18" x14ac:dyDescent="0.35">
      <c r="B26"/>
      <c r="C26"/>
      <c r="D26"/>
      <c r="E26"/>
      <c r="F26"/>
      <c r="G26"/>
      <c r="H26"/>
      <c r="I26"/>
      <c r="J26"/>
      <c r="L26"/>
      <c r="M26"/>
      <c r="N26"/>
      <c r="O26"/>
      <c r="P26"/>
      <c r="Q26"/>
      <c r="R26"/>
    </row>
    <row r="27" spans="1:18" customFormat="1" x14ac:dyDescent="0.35">
      <c r="A27" s="1" t="s">
        <v>35</v>
      </c>
    </row>
    <row r="28" spans="1:18" x14ac:dyDescent="0.35">
      <c r="B28" s="101"/>
      <c r="C28" s="103"/>
      <c r="D28" s="102"/>
      <c r="E28" s="102"/>
      <c r="F28" s="102"/>
      <c r="G28" s="102"/>
      <c r="H28" s="102"/>
      <c r="I28" s="102"/>
      <c r="J28" s="102"/>
      <c r="K28" s="102"/>
      <c r="L28"/>
      <c r="M28"/>
      <c r="N28"/>
      <c r="O28"/>
      <c r="P28"/>
      <c r="Q28"/>
      <c r="R28"/>
    </row>
    <row r="29" spans="1:18" x14ac:dyDescent="0.35">
      <c r="B29" s="70" t="s">
        <v>12</v>
      </c>
      <c r="C29" s="103" t="s">
        <v>36</v>
      </c>
      <c r="D29" s="102"/>
      <c r="E29" s="102"/>
      <c r="F29" s="102"/>
      <c r="G29" s="102"/>
      <c r="H29" s="102"/>
      <c r="I29" s="102"/>
      <c r="J29" s="102"/>
      <c r="K29" s="102"/>
      <c r="L29"/>
      <c r="M29"/>
      <c r="N29"/>
      <c r="O29"/>
      <c r="P29"/>
      <c r="Q29"/>
      <c r="R29"/>
    </row>
    <row r="30" spans="1:18" x14ac:dyDescent="0.35">
      <c r="B30" s="70"/>
      <c r="C30" s="103" t="s">
        <v>37</v>
      </c>
      <c r="D30" s="102"/>
      <c r="E30" s="102"/>
      <c r="F30" s="102"/>
      <c r="G30" s="102"/>
      <c r="H30" s="102"/>
      <c r="I30" s="102"/>
      <c r="J30" s="102"/>
      <c r="K30" s="102"/>
      <c r="L30"/>
      <c r="M30"/>
      <c r="N30"/>
      <c r="O30"/>
      <c r="P30"/>
      <c r="Q30"/>
      <c r="R30"/>
    </row>
    <row r="31" spans="1:18" x14ac:dyDescent="0.35">
      <c r="B31" s="70"/>
      <c r="C31" s="103" t="s">
        <v>38</v>
      </c>
      <c r="D31" s="102"/>
      <c r="E31" s="102"/>
      <c r="F31" s="102"/>
      <c r="G31" s="102"/>
      <c r="H31" s="102"/>
      <c r="I31" s="102"/>
      <c r="J31" s="102"/>
      <c r="K31" s="102"/>
      <c r="L31"/>
      <c r="M31"/>
      <c r="N31"/>
      <c r="O31"/>
      <c r="P31"/>
      <c r="Q31"/>
      <c r="R31"/>
    </row>
    <row r="32" spans="1:18" x14ac:dyDescent="0.35">
      <c r="B32" s="70"/>
      <c r="C32" s="103" t="s">
        <v>39</v>
      </c>
      <c r="D32" s="102"/>
      <c r="E32" s="102"/>
      <c r="F32" s="102"/>
      <c r="G32" s="102"/>
      <c r="H32" s="102"/>
      <c r="I32" s="102"/>
      <c r="J32" s="102"/>
      <c r="K32" s="102"/>
      <c r="L32"/>
      <c r="M32"/>
      <c r="N32"/>
      <c r="O32"/>
      <c r="P32"/>
      <c r="Q32"/>
      <c r="R32"/>
    </row>
    <row r="33" spans="2:18" x14ac:dyDescent="0.35">
      <c r="B33" s="70"/>
      <c r="C33" s="103" t="s">
        <v>40</v>
      </c>
      <c r="D33" s="102"/>
      <c r="E33" s="102"/>
      <c r="F33" s="102"/>
      <c r="G33" s="102"/>
      <c r="H33" s="102"/>
      <c r="I33" s="102"/>
      <c r="J33" s="102"/>
      <c r="K33" s="102"/>
      <c r="L33"/>
      <c r="M33"/>
      <c r="N33"/>
      <c r="O33"/>
      <c r="P33"/>
      <c r="Q33"/>
      <c r="R33"/>
    </row>
    <row r="34" spans="2:18" x14ac:dyDescent="0.35">
      <c r="B34" s="70"/>
      <c r="C34" s="103" t="s">
        <v>41</v>
      </c>
      <c r="D34" s="102"/>
      <c r="E34" s="102"/>
      <c r="F34" s="102"/>
      <c r="G34" s="102"/>
      <c r="H34" s="102"/>
      <c r="I34" s="102"/>
      <c r="J34" s="102"/>
      <c r="K34" s="102"/>
      <c r="L34"/>
      <c r="M34"/>
      <c r="N34"/>
      <c r="O34"/>
      <c r="P34"/>
      <c r="Q34"/>
      <c r="R34"/>
    </row>
    <row r="35" spans="2:18" x14ac:dyDescent="0.35">
      <c r="B35" s="70"/>
      <c r="C35" s="103" t="s">
        <v>42</v>
      </c>
      <c r="D35" s="102"/>
      <c r="E35" s="102"/>
      <c r="F35" s="102"/>
      <c r="G35" s="102"/>
      <c r="H35" s="102"/>
      <c r="I35" s="102"/>
      <c r="J35" s="102"/>
      <c r="K35" s="102"/>
      <c r="L35"/>
      <c r="M35"/>
      <c r="N35"/>
      <c r="O35"/>
      <c r="P35"/>
      <c r="Q35"/>
      <c r="R35"/>
    </row>
    <row r="36" spans="2:18" x14ac:dyDescent="0.35">
      <c r="B36" s="70"/>
      <c r="C36" s="103" t="s">
        <v>43</v>
      </c>
      <c r="D36"/>
      <c r="E36"/>
      <c r="F36"/>
      <c r="G36"/>
      <c r="H36"/>
      <c r="I36"/>
      <c r="J36"/>
      <c r="K36"/>
      <c r="L36"/>
      <c r="M36"/>
      <c r="N36"/>
      <c r="O36"/>
      <c r="P36"/>
      <c r="Q36"/>
      <c r="R36"/>
    </row>
    <row r="37" spans="2:18" x14ac:dyDescent="0.35">
      <c r="B37" s="70"/>
      <c r="C37" s="103" t="s">
        <v>44</v>
      </c>
      <c r="D37"/>
      <c r="E37"/>
      <c r="F37"/>
      <c r="G37"/>
      <c r="H37"/>
      <c r="I37"/>
      <c r="J37"/>
      <c r="K37"/>
      <c r="L37"/>
      <c r="M37"/>
      <c r="N37"/>
      <c r="O37"/>
      <c r="P37"/>
      <c r="Q37"/>
      <c r="R37"/>
    </row>
    <row r="38" spans="2:18" x14ac:dyDescent="0.35">
      <c r="B38" s="70"/>
      <c r="C38" s="103" t="s">
        <v>45</v>
      </c>
      <c r="D38"/>
      <c r="E38"/>
      <c r="F38"/>
      <c r="G38"/>
      <c r="H38"/>
      <c r="I38"/>
      <c r="J38"/>
      <c r="K38"/>
      <c r="L38"/>
      <c r="M38"/>
      <c r="N38"/>
      <c r="O38"/>
      <c r="P38"/>
      <c r="Q38"/>
      <c r="R38"/>
    </row>
    <row r="39" spans="2:18" x14ac:dyDescent="0.35">
      <c r="B39" s="70"/>
      <c r="C39" s="103" t="s">
        <v>46</v>
      </c>
      <c r="D39"/>
      <c r="E39"/>
      <c r="F39"/>
      <c r="G39"/>
      <c r="H39"/>
      <c r="I39"/>
      <c r="J39"/>
      <c r="K39"/>
      <c r="L39"/>
      <c r="M39"/>
      <c r="N39"/>
      <c r="O39"/>
      <c r="P39"/>
      <c r="Q39"/>
      <c r="R39"/>
    </row>
    <row r="40" spans="2:18" x14ac:dyDescent="0.35">
      <c r="B40" s="70"/>
      <c r="C40" s="103"/>
      <c r="D40"/>
      <c r="E40"/>
      <c r="F40"/>
      <c r="G40"/>
      <c r="H40"/>
      <c r="I40"/>
      <c r="J40"/>
      <c r="K40"/>
      <c r="L40"/>
      <c r="M40"/>
      <c r="N40"/>
      <c r="O40"/>
      <c r="P40"/>
      <c r="Q40"/>
      <c r="R40"/>
    </row>
    <row r="41" spans="2:18" x14ac:dyDescent="0.35">
      <c r="B41" s="70" t="s">
        <v>16</v>
      </c>
      <c r="C41" s="103" t="s">
        <v>47</v>
      </c>
      <c r="D41"/>
      <c r="E41"/>
      <c r="F41"/>
      <c r="G41"/>
      <c r="H41"/>
      <c r="I41"/>
      <c r="J41"/>
      <c r="K41"/>
      <c r="L41"/>
      <c r="M41"/>
      <c r="N41"/>
      <c r="O41"/>
      <c r="P41"/>
      <c r="Q41"/>
      <c r="R41"/>
    </row>
    <row r="42" spans="2:18" x14ac:dyDescent="0.35">
      <c r="B42" s="70"/>
      <c r="C42" s="103"/>
      <c r="D42"/>
      <c r="E42"/>
      <c r="F42"/>
      <c r="G42"/>
      <c r="H42"/>
      <c r="I42"/>
      <c r="J42"/>
      <c r="K42"/>
      <c r="L42"/>
      <c r="M42"/>
      <c r="N42"/>
      <c r="O42"/>
      <c r="P42"/>
      <c r="Q42"/>
      <c r="R42"/>
    </row>
    <row r="43" spans="2:18" x14ac:dyDescent="0.35">
      <c r="B43" s="70" t="s">
        <v>19</v>
      </c>
      <c r="C43" s="103" t="s">
        <v>48</v>
      </c>
      <c r="D43"/>
      <c r="E43"/>
      <c r="F43"/>
      <c r="G43"/>
      <c r="H43"/>
      <c r="I43"/>
      <c r="J43"/>
      <c r="K43"/>
      <c r="L43"/>
      <c r="M43"/>
      <c r="N43"/>
      <c r="O43"/>
      <c r="P43"/>
      <c r="Q43"/>
      <c r="R43"/>
    </row>
    <row r="44" spans="2:18" x14ac:dyDescent="0.35">
      <c r="B44" s="70"/>
      <c r="C44" s="103" t="s">
        <v>49</v>
      </c>
      <c r="D44"/>
      <c r="E44"/>
      <c r="F44"/>
      <c r="G44"/>
      <c r="H44"/>
      <c r="I44"/>
      <c r="J44"/>
      <c r="K44"/>
      <c r="L44"/>
      <c r="M44"/>
      <c r="N44"/>
      <c r="O44"/>
      <c r="P44"/>
      <c r="Q44"/>
      <c r="R44"/>
    </row>
    <row r="45" spans="2:18" x14ac:dyDescent="0.35">
      <c r="B45" s="70"/>
      <c r="C45" s="103"/>
      <c r="D45"/>
      <c r="E45"/>
      <c r="F45"/>
      <c r="G45"/>
      <c r="H45"/>
      <c r="I45"/>
      <c r="J45"/>
      <c r="K45"/>
      <c r="L45"/>
      <c r="M45"/>
      <c r="N45"/>
      <c r="O45"/>
      <c r="P45"/>
      <c r="Q45"/>
      <c r="R45"/>
    </row>
    <row r="46" spans="2:18" x14ac:dyDescent="0.35">
      <c r="B46" s="70" t="s">
        <v>24</v>
      </c>
      <c r="C46" s="103" t="s">
        <v>50</v>
      </c>
      <c r="D46"/>
      <c r="E46"/>
      <c r="F46"/>
      <c r="G46"/>
      <c r="H46"/>
      <c r="I46"/>
      <c r="J46"/>
      <c r="K46"/>
      <c r="L46"/>
      <c r="M46"/>
      <c r="N46"/>
      <c r="O46"/>
      <c r="P46"/>
      <c r="Q46"/>
      <c r="R46"/>
    </row>
    <row r="47" spans="2:18" x14ac:dyDescent="0.35">
      <c r="B47" s="70"/>
      <c r="C47" s="103" t="s">
        <v>51</v>
      </c>
      <c r="D47"/>
      <c r="E47"/>
      <c r="F47"/>
      <c r="G47"/>
      <c r="H47"/>
      <c r="I47"/>
      <c r="J47"/>
      <c r="K47"/>
      <c r="L47"/>
      <c r="M47"/>
      <c r="N47"/>
      <c r="O47"/>
      <c r="P47"/>
      <c r="Q47"/>
      <c r="R47"/>
    </row>
    <row r="48" spans="2:18" x14ac:dyDescent="0.35">
      <c r="B48" s="70"/>
      <c r="C48" s="103" t="s">
        <v>52</v>
      </c>
      <c r="D48"/>
      <c r="E48"/>
      <c r="F48"/>
      <c r="G48"/>
      <c r="H48"/>
      <c r="I48"/>
      <c r="J48"/>
      <c r="K48"/>
      <c r="L48"/>
      <c r="M48"/>
      <c r="N48"/>
      <c r="O48"/>
      <c r="P48"/>
      <c r="Q48"/>
      <c r="R48"/>
    </row>
    <row r="49" spans="1:18" x14ac:dyDescent="0.35">
      <c r="B49"/>
      <c r="C49" s="103" t="s">
        <v>53</v>
      </c>
      <c r="D49"/>
      <c r="E49"/>
      <c r="F49"/>
      <c r="G49"/>
      <c r="H49"/>
      <c r="I49"/>
      <c r="J49"/>
      <c r="K49"/>
      <c r="L49"/>
      <c r="M49"/>
      <c r="N49"/>
      <c r="O49"/>
      <c r="P49"/>
      <c r="Q49"/>
      <c r="R49"/>
    </row>
    <row r="50" spans="1:18" x14ac:dyDescent="0.35">
      <c r="B50"/>
      <c r="C50" s="103" t="s">
        <v>54</v>
      </c>
      <c r="D50"/>
      <c r="E50"/>
      <c r="F50"/>
      <c r="G50"/>
      <c r="H50"/>
      <c r="I50"/>
      <c r="J50"/>
      <c r="K50"/>
      <c r="L50"/>
      <c r="M50"/>
      <c r="N50"/>
      <c r="O50"/>
      <c r="P50"/>
      <c r="Q50"/>
      <c r="R50"/>
    </row>
    <row r="51" spans="1:18" x14ac:dyDescent="0.35">
      <c r="B51"/>
      <c r="C51" s="389" t="s">
        <v>55</v>
      </c>
      <c r="D51"/>
      <c r="E51"/>
      <c r="F51"/>
      <c r="G51"/>
      <c r="H51"/>
      <c r="I51"/>
      <c r="J51"/>
      <c r="K51"/>
      <c r="L51"/>
      <c r="M51"/>
      <c r="N51"/>
      <c r="O51"/>
      <c r="P51"/>
      <c r="Q51"/>
      <c r="R51"/>
    </row>
    <row r="52" spans="1:18" customFormat="1" x14ac:dyDescent="0.35">
      <c r="A52" s="1" t="s">
        <v>8</v>
      </c>
    </row>
    <row r="53" spans="1:18" customFormat="1" x14ac:dyDescent="0.35">
      <c r="A53" t="s">
        <v>56</v>
      </c>
    </row>
    <row r="54" spans="1:18" customFormat="1" x14ac:dyDescent="0.35"/>
    <row r="55" spans="1:18" customFormat="1" x14ac:dyDescent="0.35"/>
    <row r="56" spans="1:18" customFormat="1" x14ac:dyDescent="0.35"/>
    <row r="57" spans="1:18" customFormat="1" x14ac:dyDescent="0.35">
      <c r="A57" s="1" t="s">
        <v>9</v>
      </c>
    </row>
    <row r="58" spans="1:18" customFormat="1" x14ac:dyDescent="0.35">
      <c r="A58" t="s">
        <v>57</v>
      </c>
    </row>
    <row r="59" spans="1:18" customFormat="1" x14ac:dyDescent="0.35">
      <c r="A59" t="s">
        <v>58</v>
      </c>
    </row>
    <row r="60" spans="1:18" customFormat="1" x14ac:dyDescent="0.35">
      <c r="A60" t="s">
        <v>59</v>
      </c>
    </row>
    <row r="61" spans="1:18" customFormat="1" x14ac:dyDescent="0.35"/>
    <row r="62" spans="1:18" customFormat="1" x14ac:dyDescent="0.35">
      <c r="A62" s="1" t="s">
        <v>10</v>
      </c>
    </row>
    <row r="63" spans="1:18" customFormat="1" x14ac:dyDescent="0.35">
      <c r="A63" t="s">
        <v>60</v>
      </c>
    </row>
    <row r="64" spans="1:18" customFormat="1" x14ac:dyDescent="0.35"/>
    <row r="65" spans="2:18" customFormat="1" x14ac:dyDescent="0.35"/>
    <row r="66" spans="2:18" x14ac:dyDescent="0.35">
      <c r="B66"/>
      <c r="C66"/>
      <c r="D66"/>
      <c r="E66"/>
      <c r="F66"/>
      <c r="G66"/>
      <c r="H66"/>
      <c r="I66"/>
      <c r="J66"/>
      <c r="K66"/>
      <c r="L66"/>
      <c r="M66"/>
      <c r="N66"/>
      <c r="O66"/>
      <c r="P66"/>
      <c r="Q66"/>
      <c r="R66"/>
    </row>
    <row r="67" spans="2:18" x14ac:dyDescent="0.35">
      <c r="B67"/>
      <c r="C67"/>
      <c r="D67"/>
      <c r="E67"/>
      <c r="F67"/>
      <c r="G67"/>
      <c r="H67"/>
      <c r="I67"/>
      <c r="J67"/>
      <c r="K67"/>
      <c r="L67"/>
      <c r="M67"/>
      <c r="N67"/>
      <c r="O67"/>
      <c r="P67"/>
      <c r="Q67"/>
      <c r="R67"/>
    </row>
    <row r="68" spans="2:18" x14ac:dyDescent="0.35">
      <c r="B68"/>
      <c r="C68"/>
      <c r="D68"/>
      <c r="E68"/>
      <c r="F68"/>
      <c r="G68"/>
      <c r="H68"/>
      <c r="I68"/>
      <c r="J68"/>
      <c r="K68"/>
      <c r="L68"/>
      <c r="M68"/>
      <c r="N68"/>
      <c r="O68"/>
      <c r="P68"/>
      <c r="Q68"/>
      <c r="R68"/>
    </row>
    <row r="69" spans="2:18" x14ac:dyDescent="0.35">
      <c r="B69"/>
      <c r="C69"/>
      <c r="D69"/>
      <c r="E69"/>
      <c r="F69"/>
      <c r="G69"/>
      <c r="H69"/>
      <c r="I69"/>
      <c r="J69"/>
      <c r="K69"/>
      <c r="L69"/>
      <c r="M69"/>
      <c r="N69"/>
      <c r="O69"/>
      <c r="P69"/>
      <c r="Q69"/>
      <c r="R69"/>
    </row>
    <row r="70" spans="2:18" x14ac:dyDescent="0.35">
      <c r="B70"/>
      <c r="C70"/>
      <c r="D70"/>
      <c r="E70"/>
      <c r="F70"/>
      <c r="G70"/>
      <c r="H70"/>
      <c r="I70"/>
      <c r="J70"/>
      <c r="K70"/>
      <c r="L70"/>
      <c r="M70"/>
      <c r="N70"/>
      <c r="O70"/>
      <c r="P70"/>
      <c r="Q70"/>
      <c r="R70"/>
    </row>
    <row r="71" spans="2:18" x14ac:dyDescent="0.35">
      <c r="B71"/>
      <c r="C71"/>
      <c r="D71"/>
      <c r="E71"/>
      <c r="F71"/>
      <c r="G71"/>
      <c r="H71"/>
      <c r="I71"/>
      <c r="J71"/>
      <c r="K71"/>
      <c r="L71"/>
      <c r="M71"/>
      <c r="N71"/>
      <c r="O71"/>
      <c r="P71"/>
      <c r="Q71"/>
      <c r="R71"/>
    </row>
    <row r="72" spans="2:18" x14ac:dyDescent="0.35">
      <c r="B72"/>
      <c r="C72"/>
      <c r="D72"/>
      <c r="E72"/>
      <c r="F72"/>
      <c r="G72"/>
      <c r="H72"/>
      <c r="I72"/>
      <c r="J72"/>
      <c r="K72"/>
      <c r="L72"/>
      <c r="M72"/>
      <c r="N72"/>
      <c r="O72"/>
      <c r="P72"/>
      <c r="Q72"/>
      <c r="R72"/>
    </row>
    <row r="73" spans="2:18" x14ac:dyDescent="0.35">
      <c r="B73"/>
      <c r="C73"/>
      <c r="D73"/>
      <c r="E73"/>
      <c r="F73"/>
      <c r="G73"/>
      <c r="H73"/>
      <c r="I73"/>
      <c r="J73"/>
      <c r="K73"/>
      <c r="L73"/>
      <c r="M73"/>
      <c r="N73"/>
      <c r="O73"/>
      <c r="P73"/>
      <c r="Q73"/>
      <c r="R73"/>
    </row>
    <row r="74" spans="2:18" x14ac:dyDescent="0.35">
      <c r="B74"/>
      <c r="C74"/>
      <c r="D74"/>
      <c r="E74"/>
      <c r="F74"/>
      <c r="G74"/>
      <c r="H74"/>
      <c r="I74"/>
      <c r="J74"/>
      <c r="K74"/>
      <c r="L74"/>
      <c r="M74"/>
      <c r="N74"/>
      <c r="O74"/>
      <c r="P74"/>
      <c r="Q74"/>
      <c r="R74"/>
    </row>
    <row r="75" spans="2:18" x14ac:dyDescent="0.35">
      <c r="B75"/>
      <c r="C75"/>
      <c r="D75"/>
      <c r="E75"/>
      <c r="F75"/>
      <c r="G75"/>
      <c r="H75"/>
      <c r="I75"/>
      <c r="J75"/>
      <c r="K75"/>
      <c r="L75"/>
      <c r="M75"/>
      <c r="N75"/>
      <c r="O75"/>
      <c r="P75"/>
      <c r="Q75"/>
      <c r="R75"/>
    </row>
    <row r="76" spans="2:18" x14ac:dyDescent="0.35">
      <c r="B76"/>
      <c r="C76"/>
      <c r="D76"/>
      <c r="E76"/>
      <c r="F76"/>
      <c r="G76"/>
      <c r="H76"/>
      <c r="I76"/>
      <c r="J76"/>
      <c r="K76"/>
      <c r="L76"/>
      <c r="M76"/>
      <c r="N76"/>
      <c r="O76"/>
      <c r="P76"/>
      <c r="Q76"/>
      <c r="R76"/>
    </row>
    <row r="77" spans="2:18" x14ac:dyDescent="0.35">
      <c r="B77"/>
      <c r="C77"/>
      <c r="D77"/>
      <c r="E77"/>
      <c r="F77"/>
      <c r="G77"/>
      <c r="H77"/>
      <c r="I77"/>
      <c r="J77"/>
      <c r="K77"/>
      <c r="L77"/>
      <c r="M77"/>
      <c r="N77"/>
      <c r="O77"/>
      <c r="P77"/>
      <c r="Q77"/>
      <c r="R77"/>
    </row>
    <row r="78" spans="2:18" x14ac:dyDescent="0.35">
      <c r="B78"/>
      <c r="C78"/>
      <c r="D78"/>
      <c r="E78"/>
      <c r="F78"/>
      <c r="G78"/>
      <c r="H78"/>
      <c r="I78"/>
      <c r="J78"/>
      <c r="K78"/>
      <c r="L78"/>
      <c r="M78"/>
      <c r="N78"/>
      <c r="O78"/>
      <c r="P78"/>
      <c r="Q78"/>
      <c r="R78"/>
    </row>
    <row r="79" spans="2:18" x14ac:dyDescent="0.35">
      <c r="B79"/>
      <c r="C79"/>
      <c r="D79"/>
      <c r="E79"/>
      <c r="F79"/>
      <c r="G79"/>
      <c r="H79"/>
      <c r="I79"/>
      <c r="J79"/>
      <c r="K79"/>
      <c r="L79"/>
      <c r="M79"/>
      <c r="N79"/>
      <c r="O79"/>
      <c r="P79"/>
      <c r="Q79"/>
      <c r="R79"/>
    </row>
    <row r="80" spans="2:18" x14ac:dyDescent="0.35">
      <c r="B80"/>
      <c r="C80"/>
      <c r="D80"/>
      <c r="E80"/>
      <c r="F80"/>
      <c r="G80"/>
      <c r="H80"/>
      <c r="I80"/>
      <c r="J80"/>
      <c r="K80"/>
      <c r="L80"/>
      <c r="M80"/>
      <c r="N80"/>
      <c r="O80"/>
      <c r="P80"/>
      <c r="Q80"/>
      <c r="R80"/>
    </row>
    <row r="81" spans="2:18" x14ac:dyDescent="0.35">
      <c r="B81"/>
      <c r="C81"/>
      <c r="D81"/>
      <c r="E81"/>
      <c r="F81"/>
      <c r="G81"/>
      <c r="H81"/>
      <c r="I81"/>
      <c r="J81"/>
      <c r="K81"/>
      <c r="L81"/>
      <c r="M81"/>
      <c r="N81"/>
      <c r="O81"/>
      <c r="P81"/>
      <c r="Q81"/>
      <c r="R81"/>
    </row>
    <row r="82" spans="2:18" x14ac:dyDescent="0.35">
      <c r="B82"/>
      <c r="C82"/>
      <c r="D82"/>
      <c r="E82"/>
      <c r="F82"/>
      <c r="G82"/>
      <c r="H82"/>
      <c r="I82"/>
      <c r="J82"/>
      <c r="K82"/>
      <c r="L82"/>
      <c r="M82"/>
      <c r="N82"/>
      <c r="O82"/>
      <c r="P82"/>
      <c r="Q82"/>
      <c r="R82"/>
    </row>
    <row r="83" spans="2:18" x14ac:dyDescent="0.35">
      <c r="B83"/>
      <c r="C83"/>
      <c r="D83"/>
      <c r="E83"/>
      <c r="F83"/>
      <c r="G83"/>
      <c r="H83"/>
      <c r="I83"/>
      <c r="J83"/>
      <c r="K83"/>
      <c r="L83"/>
      <c r="M83"/>
      <c r="N83"/>
      <c r="O83"/>
      <c r="P83"/>
      <c r="Q83"/>
      <c r="R83"/>
    </row>
    <row r="84" spans="2:18" x14ac:dyDescent="0.35">
      <c r="B84"/>
      <c r="C84"/>
      <c r="D84"/>
      <c r="E84"/>
      <c r="F84"/>
      <c r="G84"/>
      <c r="H84"/>
      <c r="I84"/>
      <c r="J84"/>
      <c r="K84"/>
      <c r="L84"/>
      <c r="M84"/>
      <c r="N84"/>
      <c r="O84"/>
      <c r="P84"/>
      <c r="Q84"/>
      <c r="R84"/>
    </row>
    <row r="85" spans="2:18" x14ac:dyDescent="0.35">
      <c r="B85"/>
      <c r="C85"/>
      <c r="D85"/>
      <c r="E85"/>
      <c r="F85"/>
      <c r="G85"/>
      <c r="H85"/>
      <c r="I85"/>
      <c r="J85"/>
      <c r="K85"/>
      <c r="L85"/>
      <c r="M85"/>
      <c r="N85"/>
      <c r="O85"/>
      <c r="P85"/>
      <c r="Q85"/>
      <c r="R85"/>
    </row>
    <row r="86" spans="2:18" x14ac:dyDescent="0.35">
      <c r="B86"/>
      <c r="C86"/>
      <c r="D86"/>
      <c r="E86"/>
      <c r="F86"/>
      <c r="G86"/>
      <c r="H86"/>
      <c r="I86"/>
      <c r="J86"/>
      <c r="K86"/>
      <c r="L86"/>
      <c r="M86"/>
      <c r="N86"/>
      <c r="O86"/>
      <c r="P86"/>
      <c r="Q86"/>
      <c r="R86"/>
    </row>
    <row r="87" spans="2:18" x14ac:dyDescent="0.35">
      <c r="B87"/>
      <c r="C87"/>
      <c r="D87"/>
      <c r="E87"/>
      <c r="F87"/>
      <c r="G87"/>
      <c r="H87"/>
      <c r="I87"/>
      <c r="J87"/>
      <c r="K87"/>
      <c r="L87"/>
      <c r="M87"/>
      <c r="N87"/>
      <c r="O87"/>
      <c r="P87"/>
      <c r="Q87"/>
      <c r="R87"/>
    </row>
    <row r="88" spans="2:18" x14ac:dyDescent="0.35">
      <c r="B88"/>
      <c r="C88"/>
      <c r="D88"/>
      <c r="E88"/>
      <c r="F88"/>
      <c r="G88"/>
      <c r="H88"/>
      <c r="I88"/>
      <c r="J88"/>
      <c r="K88"/>
      <c r="L88"/>
      <c r="M88"/>
      <c r="N88"/>
      <c r="O88"/>
      <c r="P88"/>
      <c r="Q88"/>
      <c r="R88"/>
    </row>
    <row r="89" spans="2:18" x14ac:dyDescent="0.35">
      <c r="B89"/>
      <c r="C89"/>
      <c r="D89"/>
      <c r="E89"/>
      <c r="F89"/>
      <c r="G89"/>
      <c r="H89"/>
      <c r="I89"/>
      <c r="J89"/>
      <c r="K89"/>
      <c r="L89"/>
      <c r="M89"/>
      <c r="N89"/>
      <c r="O89"/>
      <c r="P89"/>
      <c r="Q89"/>
      <c r="R89"/>
    </row>
    <row r="90" spans="2:18" x14ac:dyDescent="0.35">
      <c r="B90"/>
      <c r="C90"/>
      <c r="D90"/>
      <c r="E90"/>
      <c r="F90"/>
      <c r="G90"/>
      <c r="H90"/>
      <c r="I90"/>
      <c r="J90"/>
      <c r="K90"/>
      <c r="L90"/>
      <c r="M90"/>
      <c r="N90"/>
      <c r="O90"/>
      <c r="P90"/>
      <c r="Q90"/>
      <c r="R90"/>
    </row>
    <row r="91" spans="2:18" x14ac:dyDescent="0.35">
      <c r="B91"/>
      <c r="C91"/>
      <c r="D91"/>
      <c r="E91"/>
      <c r="F91"/>
      <c r="G91"/>
      <c r="H91"/>
      <c r="I91"/>
      <c r="J91"/>
      <c r="K91"/>
      <c r="L91"/>
      <c r="M91"/>
      <c r="N91"/>
      <c r="O91"/>
      <c r="P91"/>
      <c r="Q91"/>
      <c r="R91"/>
    </row>
    <row r="92" spans="2:18" x14ac:dyDescent="0.35">
      <c r="B92"/>
      <c r="C92"/>
      <c r="D92"/>
      <c r="E92"/>
      <c r="F92"/>
      <c r="G92"/>
      <c r="H92"/>
      <c r="I92"/>
      <c r="J92"/>
      <c r="K92"/>
      <c r="L92"/>
      <c r="M92"/>
      <c r="N92"/>
      <c r="O92"/>
      <c r="P92"/>
      <c r="Q92"/>
      <c r="R92"/>
    </row>
    <row r="93" spans="2:18" x14ac:dyDescent="0.35">
      <c r="B93"/>
      <c r="C93"/>
      <c r="D93"/>
      <c r="E93"/>
      <c r="F93"/>
      <c r="G93"/>
      <c r="H93"/>
      <c r="I93"/>
      <c r="J93"/>
      <c r="K93"/>
      <c r="L93"/>
      <c r="M93"/>
      <c r="N93"/>
      <c r="O93"/>
      <c r="P93"/>
      <c r="Q93"/>
      <c r="R93"/>
    </row>
    <row r="94" spans="2:18" x14ac:dyDescent="0.35">
      <c r="B94"/>
      <c r="C94"/>
      <c r="D94"/>
      <c r="E94"/>
      <c r="F94"/>
      <c r="G94"/>
      <c r="H94"/>
      <c r="I94"/>
      <c r="J94"/>
      <c r="K94"/>
      <c r="L94"/>
      <c r="M94"/>
      <c r="N94"/>
      <c r="O94"/>
      <c r="P94"/>
      <c r="Q94"/>
      <c r="R94"/>
    </row>
    <row r="95" spans="2:18" x14ac:dyDescent="0.35">
      <c r="B95"/>
      <c r="C95"/>
      <c r="D95"/>
      <c r="E95"/>
      <c r="F95"/>
      <c r="G95"/>
      <c r="H95"/>
      <c r="I95"/>
      <c r="J95"/>
      <c r="K95"/>
      <c r="L95"/>
      <c r="M95"/>
      <c r="N95"/>
      <c r="O95"/>
      <c r="P95"/>
      <c r="Q95"/>
      <c r="R95"/>
    </row>
    <row r="96" spans="2:18" x14ac:dyDescent="0.35">
      <c r="B96"/>
      <c r="C96"/>
      <c r="D96"/>
      <c r="E96"/>
      <c r="F96"/>
      <c r="G96"/>
      <c r="H96"/>
      <c r="I96"/>
      <c r="J96"/>
      <c r="K96"/>
      <c r="L96"/>
      <c r="M96"/>
      <c r="N96"/>
      <c r="O96"/>
      <c r="P96"/>
      <c r="Q96"/>
      <c r="R96"/>
    </row>
    <row r="97" spans="2:18" x14ac:dyDescent="0.35">
      <c r="B97"/>
      <c r="C97"/>
      <c r="D97"/>
      <c r="E97"/>
      <c r="F97"/>
      <c r="G97"/>
      <c r="H97"/>
      <c r="I97"/>
      <c r="J97"/>
      <c r="K97"/>
      <c r="L97"/>
      <c r="M97"/>
      <c r="N97"/>
      <c r="O97"/>
      <c r="P97"/>
      <c r="Q97"/>
      <c r="R97"/>
    </row>
    <row r="98" spans="2:18" x14ac:dyDescent="0.35">
      <c r="B98"/>
      <c r="C98"/>
      <c r="D98"/>
      <c r="E98"/>
      <c r="F98"/>
      <c r="G98"/>
      <c r="H98"/>
      <c r="I98"/>
      <c r="J98"/>
      <c r="K98"/>
      <c r="L98"/>
      <c r="M98"/>
      <c r="N98"/>
      <c r="O98"/>
      <c r="P98"/>
      <c r="Q98"/>
      <c r="R98"/>
    </row>
    <row r="99" spans="2:18" x14ac:dyDescent="0.35"/>
    <row r="100" spans="2:18" x14ac:dyDescent="0.35"/>
    <row r="101" spans="2:18" x14ac:dyDescent="0.35"/>
    <row r="102" spans="2:18" x14ac:dyDescent="0.35"/>
    <row r="103" spans="2:18" x14ac:dyDescent="0.35"/>
    <row r="104" spans="2:18" x14ac:dyDescent="0.35"/>
    <row r="105" spans="2:18" x14ac:dyDescent="0.35"/>
    <row r="106" spans="2:18" x14ac:dyDescent="0.35"/>
    <row r="107" spans="2:18" x14ac:dyDescent="0.35"/>
    <row r="108" spans="2:18" x14ac:dyDescent="0.35"/>
    <row r="109" spans="2:18" x14ac:dyDescent="0.35"/>
    <row r="110" spans="2:18" x14ac:dyDescent="0.35"/>
    <row r="111" spans="2:18" x14ac:dyDescent="0.35"/>
    <row r="112" spans="2:18"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sheetData>
  <sheetProtection formatCells="0" formatColumns="0" formatRows="0" insertHyperlinks="0" sort="0" autoFilter="0" pivotTables="0"/>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0222-4C82-436A-95D5-DB5E20AEB249}">
  <dimension ref="A1:AN183"/>
  <sheetViews>
    <sheetView workbookViewId="0">
      <selection activeCell="F57" sqref="F57"/>
    </sheetView>
  </sheetViews>
  <sheetFormatPr defaultColWidth="0" defaultRowHeight="14.5" zeroHeight="1" x14ac:dyDescent="0.35"/>
  <cols>
    <col min="1" max="1" width="7.7265625" style="110" customWidth="1"/>
    <col min="2" max="2" width="10.7265625" style="111" customWidth="1"/>
    <col min="3" max="3" width="11.7265625" style="110" customWidth="1"/>
    <col min="4" max="4" width="17.453125" style="110" customWidth="1"/>
    <col min="5" max="5" width="16" style="110" customWidth="1"/>
    <col min="6" max="6" width="13.7265625" style="110" customWidth="1"/>
    <col min="7" max="7" width="14.453125" style="110" customWidth="1"/>
    <col min="8" max="12" width="10.453125" style="110" customWidth="1"/>
    <col min="13" max="13" width="17.81640625" style="110" customWidth="1"/>
    <col min="14" max="40" width="10.453125" style="110" customWidth="1"/>
    <col min="41" max="16384" width="10.453125" style="110" hidden="1"/>
  </cols>
  <sheetData>
    <row r="1" spans="1:13" x14ac:dyDescent="0.35">
      <c r="A1" s="148" t="s">
        <v>61</v>
      </c>
      <c r="B1" s="147">
        <v>2.5</v>
      </c>
      <c r="C1" s="145"/>
      <c r="D1" s="145"/>
      <c r="E1" s="145"/>
      <c r="F1" s="145"/>
      <c r="G1" s="145"/>
      <c r="H1" s="145"/>
      <c r="I1" s="145"/>
      <c r="J1" s="145"/>
      <c r="K1" s="145"/>
      <c r="L1" s="145"/>
      <c r="M1" s="132"/>
    </row>
    <row r="2" spans="1:13" x14ac:dyDescent="0.35">
      <c r="A2" s="146"/>
      <c r="B2" s="140"/>
      <c r="C2" s="145"/>
      <c r="D2" s="145"/>
      <c r="E2" s="145"/>
      <c r="F2" s="145"/>
      <c r="G2" s="145"/>
      <c r="H2" s="145"/>
      <c r="I2" s="145"/>
      <c r="J2" s="145"/>
      <c r="K2" s="145"/>
      <c r="L2" s="145"/>
      <c r="M2" s="132"/>
    </row>
    <row r="3" spans="1:13" x14ac:dyDescent="0.35">
      <c r="A3" s="140" t="s">
        <v>12</v>
      </c>
      <c r="B3" s="135" t="s">
        <v>25</v>
      </c>
      <c r="C3" s="144" t="s">
        <v>62</v>
      </c>
      <c r="D3" s="141"/>
      <c r="E3" s="141"/>
      <c r="F3" s="141"/>
      <c r="G3" s="139"/>
      <c r="H3" s="139"/>
      <c r="I3" s="139"/>
      <c r="J3" s="139"/>
      <c r="K3" s="139"/>
      <c r="L3" s="139"/>
      <c r="M3" s="132"/>
    </row>
    <row r="4" spans="1:13" x14ac:dyDescent="0.35">
      <c r="A4" s="137"/>
      <c r="B4" s="143"/>
      <c r="C4" s="142"/>
      <c r="D4" s="141"/>
      <c r="E4" s="141"/>
      <c r="F4" s="141"/>
      <c r="G4" s="133"/>
      <c r="H4" s="133"/>
      <c r="I4" s="133"/>
      <c r="J4" s="133"/>
      <c r="K4" s="133"/>
      <c r="L4" s="133"/>
      <c r="M4" s="132"/>
    </row>
    <row r="5" spans="1:13" x14ac:dyDescent="0.35">
      <c r="A5" s="140" t="s">
        <v>16</v>
      </c>
      <c r="B5" s="135" t="s">
        <v>63</v>
      </c>
      <c r="C5" s="138" t="s">
        <v>64</v>
      </c>
      <c r="D5" s="139"/>
      <c r="E5" s="139"/>
      <c r="F5" s="139"/>
      <c r="G5" s="133"/>
      <c r="H5" s="133"/>
      <c r="I5" s="133"/>
      <c r="J5" s="133"/>
      <c r="K5" s="133"/>
      <c r="L5" s="133"/>
      <c r="M5" s="132"/>
    </row>
    <row r="6" spans="1:13" x14ac:dyDescent="0.35">
      <c r="A6" s="137"/>
      <c r="B6" s="136"/>
      <c r="C6" s="138" t="s">
        <v>65</v>
      </c>
      <c r="D6" s="134"/>
      <c r="E6" s="134"/>
      <c r="F6" s="134"/>
      <c r="G6" s="133"/>
      <c r="H6" s="133"/>
      <c r="I6" s="133"/>
      <c r="J6" s="133"/>
      <c r="K6" s="133"/>
      <c r="L6" s="133"/>
      <c r="M6" s="132"/>
    </row>
    <row r="7" spans="1:13" ht="15" thickBot="1" x14ac:dyDescent="0.4">
      <c r="A7" s="137"/>
      <c r="B7" s="136"/>
      <c r="C7" s="135"/>
      <c r="D7" s="134"/>
      <c r="E7" s="134"/>
      <c r="F7" s="134"/>
      <c r="G7" s="133"/>
      <c r="H7" s="133"/>
      <c r="I7" s="133"/>
      <c r="J7" s="133"/>
      <c r="K7" s="133"/>
      <c r="L7" s="133"/>
      <c r="M7" s="132"/>
    </row>
    <row r="8" spans="1:13" ht="15" thickBot="1" x14ac:dyDescent="0.4">
      <c r="A8" s="131" t="s">
        <v>27</v>
      </c>
      <c r="B8" s="130"/>
      <c r="C8" s="129"/>
      <c r="D8" s="129"/>
      <c r="E8" s="129"/>
      <c r="F8" s="129"/>
      <c r="G8" s="128"/>
      <c r="H8" s="128"/>
      <c r="I8" s="128"/>
      <c r="J8" s="128"/>
      <c r="K8" s="128"/>
      <c r="L8" s="128"/>
      <c r="M8" s="127"/>
    </row>
    <row r="9" spans="1:13" x14ac:dyDescent="0.35">
      <c r="A9" s="126"/>
      <c r="B9" s="113"/>
      <c r="C9" s="125"/>
      <c r="D9" s="125"/>
      <c r="E9" s="124"/>
      <c r="F9" s="124"/>
      <c r="G9" s="124"/>
    </row>
    <row r="10" spans="1:13" x14ac:dyDescent="0.35">
      <c r="A10" s="120"/>
      <c r="B10" s="114"/>
      <c r="C10" s="112"/>
      <c r="D10" s="112"/>
      <c r="E10" s="124"/>
      <c r="F10" s="124"/>
      <c r="G10" s="124"/>
    </row>
    <row r="11" spans="1:13" x14ac:dyDescent="0.35">
      <c r="A11" s="120"/>
      <c r="B11" s="114"/>
      <c r="C11" s="112"/>
      <c r="D11" s="112"/>
      <c r="E11" s="124"/>
      <c r="F11" s="124"/>
      <c r="G11" s="124"/>
    </row>
    <row r="12" spans="1:13" x14ac:dyDescent="0.35">
      <c r="A12" s="120"/>
      <c r="B12" s="114"/>
      <c r="C12" s="112"/>
      <c r="D12" s="112"/>
      <c r="E12" s="124"/>
      <c r="F12" s="124"/>
      <c r="G12" s="124"/>
    </row>
    <row r="13" spans="1:13" x14ac:dyDescent="0.35">
      <c r="A13" s="120"/>
      <c r="B13" s="114"/>
      <c r="C13" s="112"/>
      <c r="D13" s="112"/>
      <c r="E13" s="124"/>
      <c r="F13" s="124"/>
      <c r="G13" s="124"/>
    </row>
    <row r="14" spans="1:13" x14ac:dyDescent="0.35">
      <c r="A14" s="120"/>
      <c r="B14" s="114"/>
      <c r="C14" s="112"/>
      <c r="D14" s="112"/>
      <c r="E14" s="124"/>
      <c r="F14" s="124"/>
      <c r="G14" s="124"/>
    </row>
    <row r="15" spans="1:13" x14ac:dyDescent="0.35">
      <c r="A15" s="120"/>
      <c r="B15" s="114"/>
      <c r="C15" s="112"/>
      <c r="D15" s="112"/>
      <c r="E15" s="124"/>
      <c r="F15" s="124"/>
      <c r="G15" s="124"/>
    </row>
    <row r="16" spans="1:13" x14ac:dyDescent="0.35">
      <c r="A16" s="120"/>
      <c r="B16" s="114"/>
      <c r="C16" s="112"/>
      <c r="D16" s="112"/>
      <c r="E16" s="124"/>
      <c r="F16" s="124"/>
      <c r="G16" s="124"/>
    </row>
    <row r="17" spans="1:7" x14ac:dyDescent="0.35">
      <c r="A17" s="120"/>
      <c r="B17" s="114"/>
      <c r="C17" s="112"/>
      <c r="D17" s="112"/>
      <c r="E17" s="124"/>
      <c r="F17" s="124"/>
      <c r="G17" s="124"/>
    </row>
    <row r="18" spans="1:7" x14ac:dyDescent="0.35">
      <c r="A18" s="120"/>
      <c r="B18" s="114"/>
      <c r="C18" s="112"/>
      <c r="D18" s="112"/>
      <c r="E18" s="124"/>
      <c r="F18" s="124"/>
      <c r="G18" s="124"/>
    </row>
    <row r="19" spans="1:7" x14ac:dyDescent="0.35">
      <c r="A19" s="120"/>
      <c r="B19" s="114"/>
      <c r="C19" s="112"/>
      <c r="D19" s="112"/>
      <c r="E19" s="124"/>
      <c r="F19" s="124"/>
      <c r="G19" s="124"/>
    </row>
    <row r="20" spans="1:7" x14ac:dyDescent="0.35">
      <c r="A20" s="120"/>
      <c r="B20" s="114"/>
      <c r="C20" s="112"/>
      <c r="D20" s="112"/>
      <c r="E20" s="124"/>
      <c r="F20" s="124"/>
      <c r="G20" s="124"/>
    </row>
    <row r="21" spans="1:7" x14ac:dyDescent="0.35">
      <c r="A21" s="120"/>
      <c r="B21" s="114"/>
      <c r="C21" s="112"/>
      <c r="D21" s="112"/>
      <c r="E21" s="124"/>
      <c r="F21" s="124"/>
      <c r="G21" s="124"/>
    </row>
    <row r="22" spans="1:7" x14ac:dyDescent="0.35">
      <c r="A22" s="120"/>
      <c r="B22" s="114"/>
      <c r="C22" s="112"/>
      <c r="D22" s="112"/>
      <c r="E22" s="124"/>
      <c r="F22" s="124"/>
      <c r="G22" s="124"/>
    </row>
    <row r="23" spans="1:7" x14ac:dyDescent="0.35">
      <c r="A23" s="120"/>
      <c r="B23" s="114"/>
      <c r="C23" s="112"/>
      <c r="D23" s="112"/>
      <c r="E23" s="124"/>
      <c r="F23" s="124"/>
      <c r="G23" s="124"/>
    </row>
    <row r="24" spans="1:7" x14ac:dyDescent="0.35">
      <c r="A24" s="120"/>
      <c r="B24" s="114"/>
      <c r="C24" s="112"/>
      <c r="D24" s="112"/>
      <c r="E24" s="124"/>
      <c r="F24" s="124"/>
      <c r="G24" s="124"/>
    </row>
    <row r="25" spans="1:7" x14ac:dyDescent="0.35">
      <c r="A25" s="120"/>
      <c r="B25" s="114"/>
      <c r="C25" s="112"/>
      <c r="D25" s="112"/>
      <c r="E25" s="124"/>
      <c r="F25" s="124"/>
      <c r="G25" s="124"/>
    </row>
    <row r="26" spans="1:7" x14ac:dyDescent="0.35">
      <c r="A26" s="120"/>
      <c r="B26" s="114"/>
      <c r="C26" s="112"/>
      <c r="D26" s="112"/>
      <c r="E26" s="124"/>
      <c r="F26" s="124"/>
      <c r="G26" s="124"/>
    </row>
    <row r="27" spans="1:7" x14ac:dyDescent="0.35">
      <c r="A27" s="120"/>
      <c r="B27" s="114"/>
      <c r="C27" s="112"/>
      <c r="D27" s="112"/>
      <c r="E27" s="124"/>
      <c r="F27" s="124"/>
      <c r="G27" s="124"/>
    </row>
    <row r="28" spans="1:7" x14ac:dyDescent="0.35">
      <c r="A28" s="120"/>
      <c r="B28" s="114"/>
      <c r="C28" s="112"/>
      <c r="D28" s="112"/>
      <c r="E28" s="124"/>
      <c r="F28" s="124"/>
      <c r="G28" s="124"/>
    </row>
    <row r="29" spans="1:7" x14ac:dyDescent="0.35">
      <c r="A29" s="120"/>
      <c r="B29" s="114"/>
      <c r="C29" s="112"/>
      <c r="D29" s="112"/>
      <c r="E29" s="124"/>
      <c r="F29" s="124"/>
      <c r="G29" s="124"/>
    </row>
    <row r="30" spans="1:7" x14ac:dyDescent="0.35">
      <c r="A30" s="120"/>
      <c r="B30" s="114"/>
      <c r="C30" s="112"/>
      <c r="D30" s="112"/>
      <c r="E30" s="124"/>
      <c r="F30" s="124"/>
      <c r="G30" s="124"/>
    </row>
    <row r="31" spans="1:7" x14ac:dyDescent="0.35">
      <c r="A31" s="120"/>
      <c r="B31" s="114"/>
      <c r="C31" s="112"/>
      <c r="D31" s="112"/>
      <c r="E31" s="124"/>
      <c r="F31" s="124"/>
      <c r="G31" s="124"/>
    </row>
    <row r="32" spans="1:7" x14ac:dyDescent="0.35">
      <c r="A32" s="120"/>
      <c r="B32" s="114"/>
      <c r="C32" s="112"/>
      <c r="D32" s="112"/>
      <c r="E32" s="124"/>
      <c r="F32" s="124"/>
      <c r="G32" s="124"/>
    </row>
    <row r="33" spans="1:7" x14ac:dyDescent="0.35">
      <c r="A33" s="120"/>
      <c r="B33" s="114"/>
      <c r="C33" s="112"/>
      <c r="D33" s="112"/>
      <c r="E33" s="124"/>
      <c r="F33" s="124"/>
      <c r="G33" s="124"/>
    </row>
    <row r="34" spans="1:7" x14ac:dyDescent="0.35">
      <c r="A34" s="120"/>
      <c r="B34" s="114"/>
      <c r="C34" s="112"/>
      <c r="D34" s="112"/>
      <c r="E34" s="124"/>
      <c r="F34" s="124"/>
      <c r="G34" s="124"/>
    </row>
    <row r="35" spans="1:7" x14ac:dyDescent="0.35">
      <c r="A35" s="120"/>
      <c r="B35" s="114"/>
      <c r="C35" s="112"/>
      <c r="D35" s="112"/>
      <c r="E35" s="124"/>
      <c r="F35" s="124"/>
      <c r="G35" s="124"/>
    </row>
    <row r="36" spans="1:7" x14ac:dyDescent="0.35">
      <c r="A36" s="120"/>
      <c r="B36" s="114"/>
      <c r="C36" s="112"/>
      <c r="D36" s="112"/>
      <c r="E36" s="124"/>
      <c r="F36" s="124"/>
      <c r="G36" s="124"/>
    </row>
    <row r="37" spans="1:7" x14ac:dyDescent="0.35">
      <c r="A37" s="120"/>
      <c r="B37" s="114"/>
      <c r="C37" s="112"/>
      <c r="D37" s="112"/>
      <c r="E37" s="124"/>
      <c r="F37" s="124"/>
      <c r="G37" s="124"/>
    </row>
    <row r="38" spans="1:7" x14ac:dyDescent="0.35">
      <c r="A38" s="120"/>
      <c r="B38" s="114"/>
      <c r="C38" s="112"/>
      <c r="D38" s="112"/>
      <c r="E38" s="124"/>
      <c r="F38" s="124"/>
      <c r="G38" s="124"/>
    </row>
    <row r="39" spans="1:7" x14ac:dyDescent="0.35">
      <c r="A39" s="120"/>
      <c r="B39" s="114"/>
      <c r="C39" s="112"/>
      <c r="D39" s="112"/>
      <c r="E39" s="124"/>
      <c r="F39" s="124"/>
      <c r="G39" s="124"/>
    </row>
    <row r="40" spans="1:7" x14ac:dyDescent="0.35">
      <c r="A40" s="120"/>
      <c r="B40" s="114"/>
      <c r="C40" s="112"/>
      <c r="D40" s="112"/>
      <c r="E40" s="124"/>
      <c r="F40" s="124"/>
      <c r="G40" s="124"/>
    </row>
    <row r="41" spans="1:7" x14ac:dyDescent="0.35">
      <c r="A41" s="120"/>
      <c r="B41" s="114"/>
      <c r="C41" s="112"/>
      <c r="D41" s="112"/>
      <c r="E41" s="124"/>
      <c r="F41" s="124"/>
      <c r="G41" s="124"/>
    </row>
    <row r="42" spans="1:7" x14ac:dyDescent="0.35">
      <c r="A42" s="120"/>
      <c r="B42" s="114"/>
      <c r="C42" s="112"/>
      <c r="D42" s="112"/>
      <c r="E42" s="124"/>
      <c r="F42" s="124"/>
      <c r="G42" s="124"/>
    </row>
    <row r="43" spans="1:7" x14ac:dyDescent="0.35">
      <c r="A43" s="120"/>
      <c r="B43" s="114"/>
      <c r="C43" s="112"/>
      <c r="D43" s="112"/>
      <c r="E43" s="124"/>
      <c r="F43" s="124"/>
      <c r="G43" s="124"/>
    </row>
    <row r="44" spans="1:7" x14ac:dyDescent="0.35">
      <c r="A44" s="120"/>
      <c r="B44" s="114"/>
      <c r="C44" s="112"/>
      <c r="D44" s="112"/>
      <c r="E44" s="124"/>
      <c r="F44" s="124"/>
      <c r="G44" s="124"/>
    </row>
    <row r="45" spans="1:7" x14ac:dyDescent="0.35">
      <c r="A45" s="120"/>
      <c r="B45" s="114"/>
      <c r="C45" s="112"/>
      <c r="D45" s="112"/>
      <c r="E45" s="124"/>
      <c r="F45" s="124"/>
      <c r="G45" s="124"/>
    </row>
    <row r="46" spans="1:7" x14ac:dyDescent="0.35">
      <c r="A46" s="120"/>
      <c r="B46" s="114"/>
      <c r="C46" s="112"/>
      <c r="D46" s="112"/>
      <c r="E46" s="124"/>
      <c r="F46" s="124"/>
      <c r="G46" s="124"/>
    </row>
    <row r="47" spans="1:7" x14ac:dyDescent="0.35">
      <c r="A47" s="120"/>
      <c r="B47" s="114"/>
      <c r="C47" s="112"/>
      <c r="D47" s="112"/>
      <c r="E47" s="124"/>
      <c r="F47" s="124"/>
      <c r="G47" s="124"/>
    </row>
    <row r="48" spans="1:7" x14ac:dyDescent="0.35">
      <c r="A48" s="120"/>
      <c r="B48" s="114"/>
      <c r="C48" s="112"/>
      <c r="D48" s="112"/>
      <c r="E48" s="124"/>
      <c r="F48" s="124"/>
      <c r="G48" s="124"/>
    </row>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spans="1:7" x14ac:dyDescent="0.35"/>
    <row r="82" spans="1:7" x14ac:dyDescent="0.35"/>
    <row r="83" spans="1:7" x14ac:dyDescent="0.35"/>
    <row r="84" spans="1:7" x14ac:dyDescent="0.35">
      <c r="A84" s="112"/>
      <c r="B84" s="113"/>
      <c r="C84" s="112"/>
      <c r="D84" s="112"/>
      <c r="E84" s="112"/>
      <c r="F84" s="112"/>
      <c r="G84" s="112"/>
    </row>
    <row r="85" spans="1:7" x14ac:dyDescent="0.35">
      <c r="A85" s="112"/>
      <c r="B85" s="113"/>
      <c r="C85" s="112"/>
      <c r="D85" s="112"/>
      <c r="E85" s="112"/>
      <c r="F85" s="112"/>
      <c r="G85" s="112"/>
    </row>
    <row r="86" spans="1:7" x14ac:dyDescent="0.35">
      <c r="A86" s="112"/>
      <c r="B86" s="113"/>
      <c r="C86" s="112"/>
      <c r="D86" s="112"/>
      <c r="E86" s="112"/>
      <c r="F86" s="112"/>
      <c r="G86" s="112"/>
    </row>
    <row r="87" spans="1:7" x14ac:dyDescent="0.35">
      <c r="A87" s="112"/>
      <c r="B87" s="113"/>
      <c r="C87" s="112"/>
      <c r="D87" s="112"/>
      <c r="E87" s="112"/>
      <c r="F87" s="112"/>
      <c r="G87" s="112"/>
    </row>
    <row r="88" spans="1:7" x14ac:dyDescent="0.35">
      <c r="A88" s="112"/>
      <c r="B88" s="113"/>
      <c r="C88" s="112"/>
      <c r="D88" s="112"/>
      <c r="E88" s="112"/>
      <c r="F88" s="112"/>
      <c r="G88" s="112"/>
    </row>
    <row r="89" spans="1:7" x14ac:dyDescent="0.35">
      <c r="A89" s="112"/>
      <c r="B89" s="113"/>
      <c r="C89" s="112"/>
      <c r="D89" s="112"/>
      <c r="E89" s="112"/>
      <c r="F89" s="112"/>
      <c r="G89" s="112"/>
    </row>
    <row r="90" spans="1:7" x14ac:dyDescent="0.35"/>
    <row r="91" spans="1:7" x14ac:dyDescent="0.35"/>
    <row r="92" spans="1:7" x14ac:dyDescent="0.35"/>
    <row r="93" spans="1:7" x14ac:dyDescent="0.35"/>
    <row r="94" spans="1:7" x14ac:dyDescent="0.35"/>
    <row r="95" spans="1:7" x14ac:dyDescent="0.35"/>
    <row r="96" spans="1:7"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sheetData>
  <sheetProtection formatCells="0" formatColumns="0" formatRows="0" insertHyperlinks="0" sort="0" autoFilter="0" pivotTables="0"/>
  <conditionalFormatting sqref="A10:A48">
    <cfRule type="expression" dxfId="32" priority="6">
      <formula>CELL("protect",A10)=1</formula>
    </cfRule>
  </conditionalFormatting>
  <conditionalFormatting sqref="A84:G89">
    <cfRule type="expression" dxfId="31" priority="9">
      <formula>CELL("protect",A84)=1</formula>
    </cfRule>
  </conditionalFormatting>
  <conditionalFormatting sqref="C10:C48">
    <cfRule type="expression" dxfId="30" priority="3">
      <formula>CELL("protect",C10)=1</formula>
    </cfRule>
  </conditionalFormatting>
  <pageMargins left="0.7" right="0.7" top="0.75" bottom="0.75" header="0.3" footer="0.3"/>
  <pageSetup scale="71" orientation="portrait" r:id="rId1"/>
  <headerFooter>
    <oddHeader xml:space="preserve">&amp;C&amp;"Arial,Regular"&amp;12EXAM 5, SPRING 2020
</oddHeader>
    <oddFooter>&amp;C&amp;"Arial,Regular"&amp;12CONTINUED ON NEXT PAGE
&amp;P&amp;L&amp;"Calibri"&amp;11&amp;K000000&amp;1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0365-71B9-451C-B72A-ED6483868671}">
  <dimension ref="A1:AO194"/>
  <sheetViews>
    <sheetView topLeftCell="A12" workbookViewId="0">
      <selection activeCell="A20" sqref="A20"/>
    </sheetView>
  </sheetViews>
  <sheetFormatPr defaultColWidth="0" defaultRowHeight="14.5" zeroHeight="1" x14ac:dyDescent="0.35"/>
  <cols>
    <col min="1" max="1" width="10.453125" style="110" customWidth="1"/>
    <col min="2" max="2" width="7.7265625" style="110" customWidth="1"/>
    <col min="3" max="3" width="10.7265625" style="111" customWidth="1"/>
    <col min="4" max="4" width="11.7265625" style="110" customWidth="1"/>
    <col min="5" max="5" width="17.453125" style="110" customWidth="1"/>
    <col min="6" max="6" width="16" style="110" customWidth="1"/>
    <col min="7" max="7" width="13.7265625" style="110" customWidth="1"/>
    <col min="8" max="8" width="14.453125" style="110" customWidth="1"/>
    <col min="9" max="13" width="10.453125" style="110" customWidth="1"/>
    <col min="14" max="14" width="17.81640625" style="110" customWidth="1"/>
    <col min="15" max="41" width="10.453125" style="110" customWidth="1"/>
    <col min="42" max="16384" width="10.453125" style="110" hidden="1"/>
  </cols>
  <sheetData>
    <row r="1" spans="1:14" customFormat="1" x14ac:dyDescent="0.35">
      <c r="A1" s="2" t="s">
        <v>0</v>
      </c>
      <c r="B1">
        <v>2.5</v>
      </c>
    </row>
    <row r="2" spans="1:14" customFormat="1" x14ac:dyDescent="0.35">
      <c r="A2" s="2" t="s">
        <v>1</v>
      </c>
      <c r="B2" t="s">
        <v>28</v>
      </c>
    </row>
    <row r="3" spans="1:14" customFormat="1" x14ac:dyDescent="0.35">
      <c r="A3" s="2" t="s">
        <v>2</v>
      </c>
      <c r="B3" t="s">
        <v>29</v>
      </c>
    </row>
    <row r="4" spans="1:14" customFormat="1" x14ac:dyDescent="0.35">
      <c r="A4" s="2" t="s">
        <v>3</v>
      </c>
      <c r="B4" t="s">
        <v>66</v>
      </c>
    </row>
    <row r="5" spans="1:14" customFormat="1" x14ac:dyDescent="0.35">
      <c r="A5" s="2" t="s">
        <v>4</v>
      </c>
      <c r="B5" t="s">
        <v>67</v>
      </c>
    </row>
    <row r="6" spans="1:14" customFormat="1" x14ac:dyDescent="0.35">
      <c r="A6" s="2" t="s">
        <v>5</v>
      </c>
      <c r="B6" t="s">
        <v>32</v>
      </c>
    </row>
    <row r="7" spans="1:14" customFormat="1" x14ac:dyDescent="0.35">
      <c r="A7" s="2" t="s">
        <v>6</v>
      </c>
      <c r="B7" t="s">
        <v>33</v>
      </c>
    </row>
    <row r="8" spans="1:14" customFormat="1" x14ac:dyDescent="0.35">
      <c r="A8" s="2" t="s">
        <v>7</v>
      </c>
      <c r="B8" t="s">
        <v>68</v>
      </c>
    </row>
    <row r="9" spans="1:14" customFormat="1" x14ac:dyDescent="0.35"/>
    <row r="10" spans="1:14" x14ac:dyDescent="0.35">
      <c r="B10" s="149"/>
      <c r="C10" s="150" t="s">
        <v>69</v>
      </c>
      <c r="D10" s="151"/>
      <c r="E10" s="151"/>
      <c r="F10" s="151"/>
      <c r="G10" s="151"/>
      <c r="H10" s="151"/>
      <c r="I10" s="151"/>
      <c r="J10" s="151"/>
      <c r="K10" s="151"/>
      <c r="L10" s="151"/>
      <c r="M10" s="151"/>
      <c r="N10" s="152"/>
    </row>
    <row r="11" spans="1:14" x14ac:dyDescent="0.35">
      <c r="B11" s="153"/>
      <c r="C11" s="140"/>
      <c r="D11" s="145"/>
      <c r="E11" s="145"/>
      <c r="F11" s="145"/>
      <c r="G11" s="145"/>
      <c r="H11" s="145"/>
      <c r="I11" s="145"/>
      <c r="J11" s="145"/>
      <c r="K11" s="145"/>
      <c r="L11" s="145"/>
      <c r="M11" s="145"/>
      <c r="N11" s="154"/>
    </row>
    <row r="12" spans="1:14" x14ac:dyDescent="0.35">
      <c r="B12" s="155" t="s">
        <v>12</v>
      </c>
      <c r="C12" s="135" t="s">
        <v>25</v>
      </c>
      <c r="D12" s="144" t="s">
        <v>62</v>
      </c>
      <c r="E12" s="141"/>
      <c r="F12" s="141"/>
      <c r="G12" s="141"/>
      <c r="H12" s="139"/>
      <c r="I12" s="139"/>
      <c r="J12" s="139"/>
      <c r="K12" s="139"/>
      <c r="L12" s="139"/>
      <c r="M12" s="139"/>
      <c r="N12" s="154"/>
    </row>
    <row r="13" spans="1:14" x14ac:dyDescent="0.35">
      <c r="B13" s="156"/>
      <c r="C13" s="143"/>
      <c r="D13" s="142"/>
      <c r="E13" s="141"/>
      <c r="F13" s="141"/>
      <c r="G13" s="141"/>
      <c r="H13" s="133"/>
      <c r="I13" s="133"/>
      <c r="J13" s="133"/>
      <c r="K13" s="133"/>
      <c r="L13" s="133"/>
      <c r="M13" s="133"/>
      <c r="N13" s="154"/>
    </row>
    <row r="14" spans="1:14" x14ac:dyDescent="0.35">
      <c r="B14" s="155" t="s">
        <v>16</v>
      </c>
      <c r="C14" s="135" t="s">
        <v>63</v>
      </c>
      <c r="D14" s="138" t="s">
        <v>64</v>
      </c>
      <c r="E14" s="139"/>
      <c r="F14" s="139"/>
      <c r="G14" s="139"/>
      <c r="H14" s="133"/>
      <c r="I14" s="133"/>
      <c r="J14" s="133"/>
      <c r="K14" s="133"/>
      <c r="L14" s="133"/>
      <c r="M14" s="133"/>
      <c r="N14" s="154"/>
    </row>
    <row r="15" spans="1:14" x14ac:dyDescent="0.35">
      <c r="B15" s="156"/>
      <c r="C15" s="136"/>
      <c r="D15" s="138" t="s">
        <v>65</v>
      </c>
      <c r="E15" s="134"/>
      <c r="F15" s="134"/>
      <c r="G15" s="134"/>
      <c r="H15" s="133"/>
      <c r="I15" s="133"/>
      <c r="J15" s="133"/>
      <c r="K15" s="133"/>
      <c r="L15" s="133"/>
      <c r="M15" s="133"/>
      <c r="N15" s="154"/>
    </row>
    <row r="16" spans="1:14" x14ac:dyDescent="0.35">
      <c r="B16" s="157"/>
      <c r="C16" s="158"/>
      <c r="D16" s="159"/>
      <c r="E16" s="160"/>
      <c r="F16" s="160"/>
      <c r="G16" s="160"/>
      <c r="H16" s="161"/>
      <c r="I16" s="161"/>
      <c r="J16" s="161"/>
      <c r="K16" s="161"/>
      <c r="L16" s="161"/>
      <c r="M16" s="161"/>
      <c r="N16" s="162"/>
    </row>
    <row r="17" spans="1:18" x14ac:dyDescent="0.35">
      <c r="B17" s="163" t="s">
        <v>27</v>
      </c>
      <c r="C17" s="164"/>
      <c r="D17" s="165"/>
      <c r="E17" s="165"/>
      <c r="F17" s="165"/>
      <c r="G17" s="165"/>
      <c r="H17" s="166"/>
      <c r="I17" s="166"/>
      <c r="J17" s="166"/>
      <c r="K17" s="166"/>
      <c r="L17" s="166"/>
      <c r="M17" s="166"/>
      <c r="N17" s="167"/>
    </row>
    <row r="18" spans="1:18" x14ac:dyDescent="0.35">
      <c r="C18" s="110"/>
      <c r="H18" s="116"/>
      <c r="I18" s="117"/>
      <c r="J18" s="116"/>
    </row>
    <row r="19" spans="1:18" customFormat="1" x14ac:dyDescent="0.35">
      <c r="A19" s="1" t="s">
        <v>35</v>
      </c>
    </row>
    <row r="20" spans="1:18" s="93" customFormat="1" x14ac:dyDescent="0.35">
      <c r="B20" s="101"/>
      <c r="C20" s="103"/>
      <c r="D20" s="102"/>
      <c r="E20" s="102"/>
      <c r="F20" s="102"/>
      <c r="G20" s="102"/>
      <c r="H20" s="102"/>
      <c r="I20" s="102"/>
      <c r="J20" s="102"/>
      <c r="K20" s="102"/>
      <c r="L20"/>
      <c r="M20"/>
      <c r="N20"/>
      <c r="O20"/>
      <c r="P20"/>
      <c r="Q20"/>
      <c r="R20"/>
    </row>
    <row r="21" spans="1:18" x14ac:dyDescent="0.35">
      <c r="B21" s="70" t="s">
        <v>12</v>
      </c>
      <c r="C21" s="110" t="s">
        <v>70</v>
      </c>
    </row>
    <row r="22" spans="1:18" x14ac:dyDescent="0.35">
      <c r="B22" s="70"/>
      <c r="C22" s="110" t="s">
        <v>71</v>
      </c>
    </row>
    <row r="23" spans="1:18" x14ac:dyDescent="0.35">
      <c r="B23" s="70"/>
      <c r="C23" s="110"/>
    </row>
    <row r="24" spans="1:18" x14ac:dyDescent="0.35">
      <c r="B24" s="70" t="s">
        <v>16</v>
      </c>
      <c r="C24" s="110" t="s">
        <v>72</v>
      </c>
    </row>
    <row r="25" spans="1:18" x14ac:dyDescent="0.35">
      <c r="C25" s="110" t="s">
        <v>73</v>
      </c>
    </row>
    <row r="26" spans="1:18" x14ac:dyDescent="0.35">
      <c r="C26" s="110" t="s">
        <v>74</v>
      </c>
    </row>
    <row r="27" spans="1:18" x14ac:dyDescent="0.35">
      <c r="C27" s="115"/>
    </row>
    <row r="28" spans="1:18" customFormat="1" x14ac:dyDescent="0.35">
      <c r="A28" s="1" t="s">
        <v>8</v>
      </c>
    </row>
    <row r="29" spans="1:18" customFormat="1" x14ac:dyDescent="0.35">
      <c r="A29" t="s">
        <v>56</v>
      </c>
    </row>
    <row r="30" spans="1:18" customFormat="1" x14ac:dyDescent="0.35"/>
    <row r="31" spans="1:18" customFormat="1" x14ac:dyDescent="0.35"/>
    <row r="32" spans="1:18" customFormat="1" x14ac:dyDescent="0.35"/>
    <row r="33" spans="1:1" customFormat="1" x14ac:dyDescent="0.35">
      <c r="A33" s="1" t="s">
        <v>9</v>
      </c>
    </row>
    <row r="34" spans="1:1" customFormat="1" x14ac:dyDescent="0.35">
      <c r="A34" t="s">
        <v>75</v>
      </c>
    </row>
    <row r="35" spans="1:1" customFormat="1" x14ac:dyDescent="0.35">
      <c r="A35" t="s">
        <v>76</v>
      </c>
    </row>
    <row r="36" spans="1:1" customFormat="1" x14ac:dyDescent="0.35">
      <c r="A36" t="s">
        <v>77</v>
      </c>
    </row>
    <row r="37" spans="1:1" customFormat="1" x14ac:dyDescent="0.35"/>
    <row r="38" spans="1:1" customFormat="1" x14ac:dyDescent="0.35">
      <c r="A38" s="1" t="s">
        <v>10</v>
      </c>
    </row>
    <row r="39" spans="1:1" customFormat="1" x14ac:dyDescent="0.35">
      <c r="A39" t="s">
        <v>78</v>
      </c>
    </row>
    <row r="40" spans="1:1" x14ac:dyDescent="0.35"/>
    <row r="41" spans="1:1" x14ac:dyDescent="0.35"/>
    <row r="42" spans="1:1" x14ac:dyDescent="0.35"/>
    <row r="43" spans="1:1" x14ac:dyDescent="0.35"/>
    <row r="44" spans="1:1" x14ac:dyDescent="0.35"/>
    <row r="45" spans="1:1" x14ac:dyDescent="0.35"/>
    <row r="46" spans="1:1" x14ac:dyDescent="0.35"/>
    <row r="47" spans="1:1" x14ac:dyDescent="0.35"/>
    <row r="48" spans="1:1"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spans="2:8" x14ac:dyDescent="0.35"/>
    <row r="66" spans="2:8" x14ac:dyDescent="0.35"/>
    <row r="67" spans="2:8" x14ac:dyDescent="0.35"/>
    <row r="68" spans="2:8" x14ac:dyDescent="0.35"/>
    <row r="69" spans="2:8" x14ac:dyDescent="0.35"/>
    <row r="70" spans="2:8" x14ac:dyDescent="0.35"/>
    <row r="71" spans="2:8" x14ac:dyDescent="0.35">
      <c r="B71" s="112"/>
      <c r="C71" s="113"/>
      <c r="D71" s="112"/>
      <c r="E71" s="112"/>
      <c r="F71" s="112"/>
      <c r="G71" s="112"/>
      <c r="H71" s="112"/>
    </row>
    <row r="72" spans="2:8" x14ac:dyDescent="0.35">
      <c r="B72" s="112"/>
      <c r="C72" s="113"/>
      <c r="D72" s="112"/>
      <c r="E72" s="112"/>
      <c r="F72" s="112"/>
      <c r="G72" s="112"/>
      <c r="H72" s="112"/>
    </row>
    <row r="73" spans="2:8" x14ac:dyDescent="0.35">
      <c r="B73" s="112"/>
      <c r="C73" s="113"/>
      <c r="D73" s="112"/>
      <c r="E73" s="112"/>
      <c r="F73" s="112"/>
      <c r="G73" s="112"/>
      <c r="H73" s="112"/>
    </row>
    <row r="74" spans="2:8" x14ac:dyDescent="0.35">
      <c r="B74" s="112"/>
      <c r="C74" s="113"/>
      <c r="D74" s="112"/>
      <c r="E74" s="112"/>
      <c r="F74" s="112"/>
      <c r="G74" s="112"/>
      <c r="H74" s="112"/>
    </row>
    <row r="75" spans="2:8" x14ac:dyDescent="0.35">
      <c r="B75" s="112"/>
      <c r="C75" s="113"/>
      <c r="D75" s="112"/>
      <c r="E75" s="112"/>
      <c r="F75" s="112"/>
      <c r="G75" s="112"/>
      <c r="H75" s="112"/>
    </row>
    <row r="76" spans="2:8" x14ac:dyDescent="0.35">
      <c r="B76" s="112"/>
      <c r="C76" s="113"/>
      <c r="D76" s="112"/>
      <c r="E76" s="112"/>
      <c r="F76" s="112"/>
      <c r="G76" s="112"/>
      <c r="H76" s="112"/>
    </row>
    <row r="77" spans="2:8" x14ac:dyDescent="0.35"/>
    <row r="78" spans="2:8" x14ac:dyDescent="0.35"/>
    <row r="79" spans="2:8" x14ac:dyDescent="0.35"/>
    <row r="80" spans="2:8"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sheetData>
  <sheetProtection formatCells="0" formatColumns="0" formatRows="0" insertHyperlinks="0" sort="0" autoFilter="0" pivotTables="0"/>
  <conditionalFormatting sqref="B71:H76">
    <cfRule type="expression" dxfId="29" priority="9">
      <formula>CELL("protect",B71)=1</formula>
    </cfRule>
  </conditionalFormatting>
  <conditionalFormatting sqref="H18:J20">
    <cfRule type="expression" dxfId="28" priority="6">
      <formula>CELL("protect",H18)=1</formula>
    </cfRule>
  </conditionalFormatting>
  <pageMargins left="0.7" right="0.7" top="0.75" bottom="0.75" header="0.3" footer="0.3"/>
  <pageSetup scale="71" orientation="portrait" r:id="rId1"/>
  <headerFooter>
    <oddHeader xml:space="preserve">&amp;C&amp;"Arial,Regular"&amp;12EXAM 5, SPRING 2020
</oddHeader>
    <oddFooter>&amp;C&amp;"Arial,Regular"&amp;12CONTINUED ON NEXT PAGE
&amp;P&amp;L&amp;"Calibri"&amp;11&amp;K000000&amp;1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BED4-10A8-4B5D-9FDE-AD2C0B1DC63F}">
  <dimension ref="A1:BA311"/>
  <sheetViews>
    <sheetView workbookViewId="0">
      <selection activeCell="A25" sqref="A25:XFD25"/>
    </sheetView>
  </sheetViews>
  <sheetFormatPr defaultColWidth="0" defaultRowHeight="14.5" zeroHeight="1" x14ac:dyDescent="0.35"/>
  <cols>
    <col min="1" max="1" width="6.453125" style="123" bestFit="1" customWidth="1"/>
    <col min="2" max="2" width="10.453125" style="123" customWidth="1"/>
    <col min="3" max="3" width="13.7265625" style="123" customWidth="1"/>
    <col min="4" max="5" width="32.7265625" style="123" customWidth="1"/>
    <col min="6" max="6" width="11.7265625" style="123" customWidth="1"/>
    <col min="7" max="53" width="11.453125" style="123" customWidth="1"/>
    <col min="54" max="16384" width="0" style="123" hidden="1"/>
  </cols>
  <sheetData>
    <row r="1" spans="1:53" ht="14.9" customHeight="1" x14ac:dyDescent="0.35">
      <c r="A1" s="228" t="s">
        <v>79</v>
      </c>
      <c r="B1" s="229">
        <v>3.75</v>
      </c>
      <c r="C1" s="229"/>
      <c r="D1" s="229"/>
      <c r="E1" s="229"/>
      <c r="F1" s="229"/>
      <c r="G1" s="229"/>
      <c r="H1" s="229"/>
      <c r="I1" s="230"/>
      <c r="J1" s="119"/>
      <c r="K1" s="119"/>
      <c r="L1" s="119"/>
      <c r="M1" s="119"/>
      <c r="N1" s="119"/>
    </row>
    <row r="2" spans="1:53" ht="14.9" customHeight="1" x14ac:dyDescent="0.35">
      <c r="A2" s="231"/>
      <c r="B2" s="232"/>
      <c r="C2" s="233"/>
      <c r="D2" s="233"/>
      <c r="E2" s="233"/>
      <c r="F2" s="233"/>
      <c r="G2" s="233"/>
      <c r="H2" s="233"/>
      <c r="I2" s="234"/>
      <c r="J2" s="119"/>
      <c r="K2" s="119"/>
      <c r="L2" s="119"/>
      <c r="M2" s="119"/>
      <c r="N2" s="119"/>
    </row>
    <row r="3" spans="1:53" s="169" customFormat="1" ht="14.9" customHeight="1" x14ac:dyDescent="0.35">
      <c r="A3" s="235" t="s">
        <v>80</v>
      </c>
      <c r="B3" s="236" t="s">
        <v>81</v>
      </c>
      <c r="C3" s="236" t="s">
        <v>82</v>
      </c>
      <c r="D3" s="236"/>
      <c r="E3" s="236"/>
      <c r="F3" s="236"/>
      <c r="G3" s="236"/>
      <c r="H3" s="236"/>
      <c r="I3" s="237"/>
      <c r="J3" s="119"/>
      <c r="K3" s="119"/>
      <c r="L3" s="119"/>
      <c r="M3" s="119"/>
      <c r="N3" s="119"/>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row>
    <row r="4" spans="1:53" s="169" customFormat="1" ht="14.9" customHeight="1" x14ac:dyDescent="0.35">
      <c r="A4" s="235"/>
      <c r="B4" s="236"/>
      <c r="C4" s="236"/>
      <c r="D4" s="236"/>
      <c r="E4" s="236"/>
      <c r="F4" s="236"/>
      <c r="G4" s="236"/>
      <c r="H4" s="236"/>
      <c r="I4" s="237"/>
      <c r="J4" s="119"/>
      <c r="K4" s="119"/>
      <c r="L4" s="119"/>
      <c r="M4" s="119"/>
      <c r="N4" s="119"/>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row>
    <row r="5" spans="1:53" s="169" customFormat="1" ht="14.9" customHeight="1" x14ac:dyDescent="0.35">
      <c r="A5" s="235"/>
      <c r="B5" s="236"/>
      <c r="C5" s="236" t="s">
        <v>83</v>
      </c>
      <c r="D5" s="236"/>
      <c r="E5" s="236"/>
      <c r="F5" s="236"/>
      <c r="G5" s="236"/>
      <c r="H5" s="236"/>
      <c r="I5" s="237"/>
      <c r="J5" s="119"/>
      <c r="K5" s="119"/>
      <c r="L5" s="119"/>
      <c r="M5" s="119"/>
      <c r="N5" s="119"/>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row>
    <row r="6" spans="1:53" s="169" customFormat="1" ht="14.9" customHeight="1" x14ac:dyDescent="0.35">
      <c r="A6" s="235"/>
      <c r="B6" s="236"/>
      <c r="C6" s="236" t="s">
        <v>84</v>
      </c>
      <c r="D6" s="236"/>
      <c r="E6" s="236"/>
      <c r="F6" s="236"/>
      <c r="G6" s="236"/>
      <c r="H6" s="236"/>
      <c r="I6" s="237"/>
      <c r="J6" s="119"/>
      <c r="K6" s="119"/>
      <c r="L6" s="119"/>
      <c r="M6" s="119"/>
      <c r="N6" s="119"/>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row>
    <row r="7" spans="1:53" s="169" customFormat="1" ht="14.9" customHeight="1" x14ac:dyDescent="0.35">
      <c r="A7" s="235"/>
      <c r="B7" s="236"/>
      <c r="C7" s="236"/>
      <c r="D7" s="236"/>
      <c r="E7" s="236"/>
      <c r="F7" s="236"/>
      <c r="G7" s="236"/>
      <c r="H7" s="236"/>
      <c r="I7" s="237"/>
      <c r="J7" s="119"/>
      <c r="K7" s="119"/>
      <c r="L7" s="119"/>
      <c r="M7" s="119"/>
      <c r="N7" s="119"/>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row>
    <row r="8" spans="1:53" s="169" customFormat="1" ht="14.9" customHeight="1" x14ac:dyDescent="0.35">
      <c r="A8" s="235"/>
      <c r="B8" s="236"/>
      <c r="C8" s="236" t="s">
        <v>85</v>
      </c>
      <c r="D8" s="236"/>
      <c r="E8" s="236"/>
      <c r="F8" s="236"/>
      <c r="G8" s="236"/>
      <c r="H8" s="236"/>
      <c r="I8" s="237"/>
      <c r="J8" s="119"/>
      <c r="K8" s="119"/>
      <c r="L8" s="119"/>
      <c r="M8" s="119"/>
      <c r="N8" s="119"/>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row>
    <row r="9" spans="1:53" s="169" customFormat="1" ht="14.9" customHeight="1" x14ac:dyDescent="0.35">
      <c r="A9" s="235"/>
      <c r="B9" s="236"/>
      <c r="C9" s="236" t="s">
        <v>86</v>
      </c>
      <c r="D9" s="236"/>
      <c r="E9" s="236"/>
      <c r="F9" s="236"/>
      <c r="G9" s="236"/>
      <c r="H9" s="236"/>
      <c r="I9" s="237"/>
      <c r="J9" s="119"/>
      <c r="K9" s="119"/>
      <c r="L9" s="119"/>
      <c r="M9" s="119"/>
      <c r="N9" s="119"/>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row>
    <row r="10" spans="1:53" s="169" customFormat="1" ht="14.9" customHeight="1" x14ac:dyDescent="0.35">
      <c r="A10" s="235"/>
      <c r="B10" s="236"/>
      <c r="C10" s="236" t="s">
        <v>87</v>
      </c>
      <c r="D10" s="236"/>
      <c r="E10" s="236"/>
      <c r="F10" s="236"/>
      <c r="G10" s="236"/>
      <c r="H10" s="236"/>
      <c r="I10" s="237"/>
      <c r="J10" s="119"/>
      <c r="K10" s="119"/>
      <c r="L10" s="119"/>
      <c r="M10" s="119"/>
      <c r="N10" s="119"/>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row>
    <row r="11" spans="1:53" s="169" customFormat="1" ht="14.9" customHeight="1" x14ac:dyDescent="0.35">
      <c r="A11" s="235"/>
      <c r="B11" s="236"/>
      <c r="C11" s="236"/>
      <c r="D11" s="236"/>
      <c r="E11" s="236"/>
      <c r="F11" s="236"/>
      <c r="G11" s="236"/>
      <c r="H11" s="236"/>
      <c r="I11" s="237"/>
      <c r="J11" s="119"/>
      <c r="K11" s="119"/>
      <c r="L11" s="119"/>
      <c r="M11" s="119"/>
      <c r="N11" s="119"/>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row>
    <row r="12" spans="1:53" s="169" customFormat="1" ht="14.9" customHeight="1" x14ac:dyDescent="0.35">
      <c r="A12" s="235"/>
      <c r="B12" s="236"/>
      <c r="C12" s="238" t="s">
        <v>88</v>
      </c>
      <c r="D12" s="236"/>
      <c r="E12" s="236"/>
      <c r="F12" s="236"/>
      <c r="G12" s="236"/>
      <c r="H12" s="236"/>
      <c r="I12" s="237"/>
      <c r="J12" s="119"/>
      <c r="K12" s="119"/>
      <c r="L12" s="119"/>
      <c r="M12" s="119"/>
      <c r="N12" s="119"/>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row>
    <row r="13" spans="1:53" s="169" customFormat="1" ht="14.9" customHeight="1" x14ac:dyDescent="0.35">
      <c r="A13" s="235"/>
      <c r="B13" s="236"/>
      <c r="D13" s="238" t="s">
        <v>89</v>
      </c>
      <c r="E13" s="236"/>
      <c r="F13" s="236"/>
      <c r="G13" s="236"/>
      <c r="H13" s="236"/>
      <c r="I13" s="237"/>
      <c r="J13" s="119"/>
      <c r="K13" s="119"/>
      <c r="L13" s="119"/>
      <c r="M13" s="119"/>
      <c r="N13" s="119"/>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row>
    <row r="14" spans="1:53" s="169" customFormat="1" ht="14.9" customHeight="1" x14ac:dyDescent="0.35">
      <c r="A14" s="235"/>
      <c r="B14" s="236"/>
      <c r="D14" s="238" t="s">
        <v>90</v>
      </c>
      <c r="E14" s="236"/>
      <c r="F14" s="236"/>
      <c r="G14" s="236"/>
      <c r="H14" s="236"/>
      <c r="I14" s="237"/>
      <c r="J14" s="119"/>
      <c r="K14" s="119"/>
      <c r="L14" s="119"/>
      <c r="M14" s="119"/>
      <c r="N14" s="119"/>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row>
    <row r="15" spans="1:53" s="169" customFormat="1" ht="14.9" customHeight="1" x14ac:dyDescent="0.35">
      <c r="A15" s="235"/>
      <c r="B15" s="236"/>
      <c r="D15" s="238" t="s">
        <v>91</v>
      </c>
      <c r="E15" s="236"/>
      <c r="F15" s="236"/>
      <c r="G15" s="236"/>
      <c r="H15" s="236"/>
      <c r="I15" s="237"/>
      <c r="J15" s="119"/>
      <c r="K15" s="119"/>
      <c r="L15" s="119"/>
      <c r="M15" s="119"/>
      <c r="N15" s="119"/>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row>
    <row r="16" spans="1:53" s="169" customFormat="1" ht="14.9" customHeight="1" x14ac:dyDescent="0.35">
      <c r="A16" s="235"/>
      <c r="B16" s="236"/>
      <c r="D16" s="238" t="s">
        <v>92</v>
      </c>
      <c r="E16" s="236"/>
      <c r="F16" s="236"/>
      <c r="G16" s="236"/>
      <c r="H16" s="236"/>
      <c r="I16" s="237"/>
      <c r="J16" s="119"/>
      <c r="K16" s="119"/>
      <c r="L16" s="119"/>
      <c r="M16" s="119"/>
      <c r="N16" s="119"/>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row>
    <row r="17" spans="1:53" s="169" customFormat="1" ht="14.9" customHeight="1" x14ac:dyDescent="0.35">
      <c r="A17" s="235"/>
      <c r="B17" s="236"/>
      <c r="D17" s="238" t="s">
        <v>93</v>
      </c>
      <c r="E17" s="236"/>
      <c r="F17" s="236"/>
      <c r="G17" s="236"/>
      <c r="H17" s="236"/>
      <c r="I17" s="237"/>
      <c r="J17" s="119"/>
      <c r="K17" s="119"/>
      <c r="L17" s="119"/>
      <c r="M17" s="119"/>
      <c r="N17" s="119"/>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row>
    <row r="18" spans="1:53" s="169" customFormat="1" ht="14.9" customHeight="1" x14ac:dyDescent="0.35">
      <c r="A18" s="235"/>
      <c r="B18" s="236"/>
      <c r="D18" s="238" t="s">
        <v>94</v>
      </c>
      <c r="E18" s="236"/>
      <c r="F18" s="236"/>
      <c r="G18" s="236"/>
      <c r="H18" s="236"/>
      <c r="I18" s="237"/>
      <c r="J18" s="119"/>
      <c r="K18" s="119"/>
      <c r="L18" s="119"/>
      <c r="M18" s="119"/>
      <c r="N18" s="119"/>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row>
    <row r="19" spans="1:53" s="169" customFormat="1" x14ac:dyDescent="0.35">
      <c r="A19" s="170"/>
      <c r="I19" s="239"/>
      <c r="J19" s="119"/>
      <c r="K19" s="119"/>
      <c r="L19" s="119"/>
      <c r="M19" s="119"/>
      <c r="N19" s="119"/>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row>
    <row r="20" spans="1:53" ht="14.9" customHeight="1" x14ac:dyDescent="0.35">
      <c r="A20" s="240" t="s">
        <v>16</v>
      </c>
      <c r="B20" s="233" t="s">
        <v>95</v>
      </c>
      <c r="C20" s="233" t="s">
        <v>96</v>
      </c>
      <c r="D20" s="233"/>
      <c r="E20" s="233"/>
      <c r="F20" s="233"/>
      <c r="G20" s="233"/>
      <c r="H20" s="233"/>
      <c r="I20" s="234"/>
      <c r="J20" s="119"/>
      <c r="K20" s="119"/>
      <c r="L20" s="119"/>
      <c r="M20" s="119"/>
      <c r="N20" s="119"/>
    </row>
    <row r="21" spans="1:53" ht="14.9" customHeight="1" x14ac:dyDescent="0.35">
      <c r="A21" s="240"/>
      <c r="B21" s="233"/>
      <c r="C21" s="233"/>
      <c r="D21" s="233"/>
      <c r="E21" s="233"/>
      <c r="F21" s="233"/>
      <c r="G21" s="233"/>
      <c r="H21" s="233"/>
      <c r="I21" s="234"/>
      <c r="J21" s="119"/>
      <c r="K21" s="119"/>
      <c r="L21" s="119"/>
      <c r="M21" s="119"/>
      <c r="N21" s="119"/>
    </row>
    <row r="22" spans="1:53" ht="14.9" customHeight="1" x14ac:dyDescent="0.35">
      <c r="A22" s="240" t="s">
        <v>19</v>
      </c>
      <c r="B22" s="233" t="s">
        <v>97</v>
      </c>
      <c r="C22" s="233" t="s">
        <v>98</v>
      </c>
      <c r="D22" s="233"/>
      <c r="E22" s="233"/>
      <c r="F22" s="233"/>
      <c r="G22" s="233"/>
      <c r="H22" s="233"/>
      <c r="I22" s="234"/>
      <c r="J22" s="119"/>
      <c r="K22" s="119"/>
      <c r="L22" s="119"/>
      <c r="M22" s="119"/>
      <c r="N22" s="119"/>
    </row>
    <row r="23" spans="1:53" ht="14.9" customHeight="1" x14ac:dyDescent="0.35">
      <c r="A23" s="240"/>
      <c r="B23" s="233"/>
      <c r="C23" s="233"/>
      <c r="D23" s="233"/>
      <c r="E23" s="233"/>
      <c r="F23" s="233"/>
      <c r="G23" s="233"/>
      <c r="H23" s="233"/>
      <c r="I23" s="234"/>
      <c r="J23" s="119"/>
      <c r="K23" s="119"/>
      <c r="L23" s="119"/>
      <c r="M23" s="119"/>
      <c r="N23" s="119"/>
    </row>
    <row r="24" spans="1:53" ht="14.9" customHeight="1" x14ac:dyDescent="0.35">
      <c r="A24" s="240" t="s">
        <v>24</v>
      </c>
      <c r="B24" s="233" t="s">
        <v>20</v>
      </c>
      <c r="C24" s="233" t="s">
        <v>99</v>
      </c>
      <c r="D24" s="233"/>
      <c r="E24" s="233"/>
      <c r="F24" s="233"/>
      <c r="G24" s="233"/>
      <c r="H24" s="233"/>
      <c r="I24" s="234"/>
      <c r="J24" s="119"/>
      <c r="K24" s="119"/>
      <c r="L24" s="119"/>
      <c r="M24" s="119"/>
      <c r="N24" s="119"/>
    </row>
    <row r="25" spans="1:53" ht="14.9" customHeight="1" x14ac:dyDescent="0.35">
      <c r="A25" s="246"/>
      <c r="B25" s="247"/>
      <c r="C25" s="247"/>
      <c r="D25" s="247"/>
      <c r="E25" s="247"/>
      <c r="F25" s="247"/>
      <c r="G25" s="247"/>
      <c r="H25" s="247"/>
      <c r="I25" s="248"/>
      <c r="J25" s="119"/>
      <c r="K25" s="119"/>
      <c r="L25" s="119"/>
      <c r="M25" s="119"/>
      <c r="N25" s="119"/>
    </row>
    <row r="26" spans="1:53" ht="14.9" customHeight="1" x14ac:dyDescent="0.35">
      <c r="A26" s="241" t="s">
        <v>100</v>
      </c>
      <c r="B26" s="242"/>
      <c r="C26" s="243"/>
      <c r="D26" s="244"/>
      <c r="E26" s="244"/>
      <c r="F26" s="244"/>
      <c r="G26" s="244"/>
      <c r="H26" s="244"/>
      <c r="I26" s="245"/>
      <c r="J26" s="119"/>
      <c r="K26" s="119"/>
      <c r="L26" s="119"/>
      <c r="M26" s="119"/>
      <c r="N26" s="119"/>
    </row>
    <row r="27" spans="1:53" ht="14.9" customHeight="1" x14ac:dyDescent="0.35">
      <c r="A27" s="171"/>
      <c r="B27" s="171"/>
      <c r="C27" s="172"/>
      <c r="D27" s="173"/>
      <c r="E27" s="173"/>
      <c r="F27" s="173"/>
      <c r="G27" s="173"/>
      <c r="H27" s="173"/>
      <c r="I27" s="173"/>
      <c r="J27" s="119"/>
      <c r="K27" s="119"/>
      <c r="L27" s="119"/>
      <c r="M27" s="119"/>
      <c r="N27" s="119"/>
    </row>
    <row r="28" spans="1:53" ht="14.9" customHeight="1" x14ac:dyDescent="0.35">
      <c r="A28" s="171"/>
      <c r="B28" s="171"/>
      <c r="C28" s="172"/>
      <c r="D28" s="173"/>
      <c r="E28" s="173"/>
      <c r="F28" s="173"/>
      <c r="G28" s="173"/>
      <c r="H28" s="173"/>
      <c r="I28" s="173"/>
      <c r="J28" s="119"/>
      <c r="K28" s="119"/>
      <c r="L28" s="119"/>
      <c r="M28" s="119"/>
      <c r="N28" s="119"/>
    </row>
    <row r="29" spans="1:53" ht="14.9" customHeight="1" x14ac:dyDescent="0.35">
      <c r="A29" s="171"/>
      <c r="B29" s="171"/>
      <c r="C29" s="172"/>
      <c r="D29" s="173"/>
      <c r="E29" s="173"/>
      <c r="F29" s="173"/>
      <c r="G29" s="173"/>
      <c r="H29" s="173"/>
      <c r="I29" s="173"/>
      <c r="J29" s="119"/>
      <c r="K29" s="119"/>
      <c r="L29" s="119"/>
      <c r="M29" s="119"/>
      <c r="N29" s="119"/>
    </row>
    <row r="30" spans="1:53" ht="14.9" customHeight="1" x14ac:dyDescent="0.35">
      <c r="A30" s="171"/>
      <c r="B30" s="171"/>
      <c r="C30" s="172"/>
      <c r="D30" s="173"/>
      <c r="E30" s="173"/>
      <c r="F30" s="173"/>
      <c r="G30" s="173"/>
      <c r="H30" s="173"/>
      <c r="I30" s="173"/>
      <c r="J30" s="119"/>
      <c r="K30" s="119"/>
      <c r="L30" s="119"/>
      <c r="M30" s="119"/>
      <c r="N30" s="119"/>
    </row>
    <row r="31" spans="1:53" ht="14.9" customHeight="1" x14ac:dyDescent="0.35">
      <c r="A31" s="171"/>
      <c r="B31" s="171"/>
      <c r="C31" s="172"/>
      <c r="D31" s="173"/>
      <c r="E31" s="173"/>
      <c r="F31" s="173"/>
      <c r="G31" s="173"/>
      <c r="H31" s="173"/>
      <c r="I31" s="173"/>
      <c r="J31" s="119"/>
      <c r="K31" s="119"/>
      <c r="L31" s="119"/>
      <c r="M31" s="119"/>
      <c r="N31" s="119"/>
    </row>
    <row r="32" spans="1:53" ht="14.9" customHeight="1" x14ac:dyDescent="0.35">
      <c r="A32" s="171"/>
      <c r="B32" s="171"/>
      <c r="C32" s="172"/>
      <c r="D32" s="173"/>
      <c r="E32" s="173"/>
      <c r="F32" s="173"/>
      <c r="G32" s="173"/>
      <c r="H32" s="173"/>
      <c r="I32" s="173"/>
      <c r="J32" s="119"/>
      <c r="K32" s="119"/>
      <c r="L32" s="119"/>
      <c r="M32" s="119"/>
      <c r="N32" s="119"/>
    </row>
    <row r="33" spans="1:14" ht="14.9" customHeight="1" x14ac:dyDescent="0.35">
      <c r="A33" s="171"/>
      <c r="B33" s="171"/>
      <c r="C33" s="172"/>
      <c r="D33" s="173"/>
      <c r="E33" s="173"/>
      <c r="F33" s="173"/>
      <c r="G33" s="173"/>
      <c r="H33" s="173"/>
      <c r="I33" s="173"/>
      <c r="J33" s="119"/>
      <c r="K33" s="119"/>
      <c r="L33" s="119"/>
      <c r="M33" s="119"/>
      <c r="N33" s="119"/>
    </row>
    <row r="34" spans="1:14" ht="14.9" customHeight="1" x14ac:dyDescent="0.35">
      <c r="A34" s="171"/>
      <c r="B34" s="171"/>
      <c r="C34" s="172"/>
      <c r="D34" s="173"/>
      <c r="E34" s="173"/>
      <c r="F34" s="173"/>
      <c r="G34" s="173"/>
      <c r="H34" s="173"/>
      <c r="I34" s="173"/>
      <c r="J34" s="119"/>
      <c r="K34" s="119"/>
      <c r="L34" s="119"/>
      <c r="M34" s="119"/>
      <c r="N34" s="119"/>
    </row>
    <row r="35" spans="1:14" ht="14.9" customHeight="1" x14ac:dyDescent="0.35">
      <c r="A35" s="171"/>
      <c r="B35" s="171"/>
      <c r="C35" s="172"/>
      <c r="D35" s="173"/>
      <c r="E35" s="173"/>
      <c r="F35" s="173"/>
      <c r="G35" s="173"/>
      <c r="H35" s="173"/>
      <c r="I35" s="173"/>
      <c r="J35" s="119"/>
      <c r="K35" s="119"/>
      <c r="L35" s="119"/>
      <c r="M35" s="119"/>
      <c r="N35" s="119"/>
    </row>
    <row r="36" spans="1:14" ht="14.9" customHeight="1" x14ac:dyDescent="0.35">
      <c r="A36" s="171"/>
      <c r="B36" s="171"/>
      <c r="C36" s="172"/>
      <c r="D36" s="173"/>
      <c r="E36" s="173"/>
      <c r="F36" s="173"/>
      <c r="G36" s="173"/>
      <c r="H36" s="173"/>
      <c r="I36" s="173"/>
      <c r="J36" s="119"/>
      <c r="K36" s="119"/>
      <c r="L36" s="119"/>
      <c r="M36" s="119"/>
      <c r="N36" s="119"/>
    </row>
    <row r="37" spans="1:14" ht="14.9" customHeight="1" x14ac:dyDescent="0.35">
      <c r="A37" s="171"/>
      <c r="B37" s="171"/>
      <c r="C37" s="172"/>
      <c r="D37" s="173"/>
      <c r="E37" s="173"/>
      <c r="F37" s="173"/>
      <c r="G37" s="173"/>
      <c r="H37" s="173"/>
      <c r="I37" s="173"/>
      <c r="J37" s="119"/>
      <c r="K37" s="119"/>
      <c r="L37" s="119"/>
      <c r="M37" s="119"/>
      <c r="N37" s="119"/>
    </row>
    <row r="38" spans="1:14" ht="14.9" customHeight="1" x14ac:dyDescent="0.35">
      <c r="A38" s="171"/>
      <c r="B38" s="171"/>
      <c r="C38" s="172"/>
      <c r="D38" s="173"/>
      <c r="E38" s="173"/>
      <c r="F38" s="173"/>
      <c r="G38" s="173"/>
      <c r="H38" s="173"/>
      <c r="I38" s="173"/>
      <c r="J38" s="119"/>
      <c r="K38" s="119"/>
      <c r="L38" s="119"/>
      <c r="M38" s="119"/>
      <c r="N38" s="119"/>
    </row>
    <row r="39" spans="1:14" ht="14.9" customHeight="1" x14ac:dyDescent="0.35">
      <c r="A39" s="171"/>
      <c r="B39" s="171"/>
      <c r="C39" s="172"/>
      <c r="D39" s="173"/>
      <c r="E39" s="173"/>
      <c r="F39" s="173"/>
      <c r="G39" s="173"/>
      <c r="H39" s="173"/>
      <c r="I39" s="173"/>
      <c r="J39" s="119"/>
      <c r="K39" s="119"/>
      <c r="L39" s="119"/>
      <c r="M39" s="119"/>
      <c r="N39" s="119"/>
    </row>
    <row r="40" spans="1:14" ht="14.9" customHeight="1" x14ac:dyDescent="0.35">
      <c r="A40" s="171"/>
      <c r="B40" s="171"/>
      <c r="C40" s="172"/>
      <c r="D40" s="173"/>
      <c r="E40" s="173"/>
      <c r="F40" s="173"/>
      <c r="G40" s="173"/>
      <c r="H40" s="173"/>
      <c r="I40" s="173"/>
      <c r="J40" s="119"/>
      <c r="K40" s="119"/>
      <c r="L40" s="119"/>
      <c r="M40" s="119"/>
      <c r="N40" s="119"/>
    </row>
    <row r="41" spans="1:14" ht="14.9" customHeight="1" x14ac:dyDescent="0.35">
      <c r="A41" s="171"/>
      <c r="B41" s="171"/>
      <c r="C41" s="172"/>
      <c r="D41" s="173"/>
      <c r="E41" s="173"/>
      <c r="F41" s="173"/>
      <c r="G41" s="173"/>
      <c r="H41" s="173"/>
      <c r="I41" s="173"/>
      <c r="J41" s="119"/>
      <c r="K41" s="119"/>
      <c r="L41" s="119"/>
      <c r="M41" s="119"/>
      <c r="N41" s="119"/>
    </row>
    <row r="42" spans="1:14" ht="14.9" customHeight="1" x14ac:dyDescent="0.35">
      <c r="A42" s="171"/>
      <c r="B42" s="171"/>
      <c r="C42" s="172"/>
      <c r="D42" s="173"/>
      <c r="E42" s="173"/>
      <c r="F42" s="173"/>
      <c r="G42" s="173"/>
      <c r="H42" s="173"/>
      <c r="I42" s="173"/>
      <c r="J42" s="119"/>
      <c r="K42" s="119"/>
      <c r="L42" s="119"/>
      <c r="M42" s="119"/>
      <c r="N42" s="119"/>
    </row>
    <row r="43" spans="1:14" ht="14.9" customHeight="1" x14ac:dyDescent="0.35">
      <c r="A43" s="171"/>
      <c r="B43" s="171"/>
      <c r="C43" s="172"/>
      <c r="D43" s="173"/>
      <c r="E43" s="173"/>
      <c r="F43" s="173"/>
      <c r="G43" s="173"/>
      <c r="H43" s="173"/>
      <c r="I43" s="173"/>
      <c r="J43" s="119"/>
      <c r="K43" s="119"/>
      <c r="L43" s="119"/>
      <c r="M43" s="119"/>
      <c r="N43" s="119"/>
    </row>
    <row r="44" spans="1:14" ht="14.9" customHeight="1" x14ac:dyDescent="0.35">
      <c r="A44" s="171"/>
      <c r="B44" s="171"/>
      <c r="C44" s="172"/>
      <c r="D44" s="173"/>
      <c r="E44" s="173"/>
      <c r="F44" s="173"/>
      <c r="G44" s="173"/>
      <c r="H44" s="173"/>
      <c r="I44" s="173"/>
      <c r="J44" s="119"/>
      <c r="K44" s="119"/>
      <c r="L44" s="119"/>
      <c r="M44" s="119"/>
      <c r="N44" s="119"/>
    </row>
    <row r="45" spans="1:14" ht="14.9" customHeight="1" x14ac:dyDescent="0.35">
      <c r="A45" s="171"/>
      <c r="B45" s="171"/>
      <c r="C45" s="172"/>
      <c r="D45" s="173"/>
      <c r="E45" s="173"/>
      <c r="F45" s="173"/>
      <c r="G45" s="173"/>
      <c r="H45" s="173"/>
      <c r="I45" s="173"/>
      <c r="J45" s="119"/>
      <c r="K45" s="119"/>
      <c r="L45" s="119"/>
      <c r="M45" s="119"/>
      <c r="N45" s="119"/>
    </row>
    <row r="46" spans="1:14" ht="14.9" customHeight="1" x14ac:dyDescent="0.35">
      <c r="A46" s="171"/>
      <c r="B46" s="171"/>
      <c r="C46" s="172"/>
      <c r="D46" s="173"/>
      <c r="E46" s="173"/>
      <c r="F46" s="173"/>
      <c r="G46" s="173"/>
      <c r="H46" s="173"/>
      <c r="I46" s="173"/>
      <c r="J46" s="119"/>
      <c r="K46" s="119"/>
      <c r="L46" s="119"/>
      <c r="M46" s="119"/>
      <c r="N46" s="119"/>
    </row>
    <row r="47" spans="1:14" ht="14.9" customHeight="1" x14ac:dyDescent="0.35">
      <c r="A47" s="171"/>
      <c r="B47" s="171"/>
      <c r="C47" s="172"/>
      <c r="D47" s="173"/>
      <c r="E47" s="173"/>
      <c r="F47" s="173"/>
      <c r="G47" s="173"/>
      <c r="H47" s="173"/>
      <c r="I47" s="173"/>
      <c r="J47" s="119"/>
      <c r="K47" s="119"/>
      <c r="L47" s="119"/>
      <c r="M47" s="119"/>
      <c r="N47" s="119"/>
    </row>
    <row r="48" spans="1:14" ht="14.9" customHeight="1" x14ac:dyDescent="0.35">
      <c r="A48" s="171"/>
      <c r="B48" s="171"/>
      <c r="C48" s="172"/>
      <c r="D48" s="173"/>
      <c r="E48" s="173"/>
      <c r="F48" s="173"/>
      <c r="G48" s="173"/>
      <c r="H48" s="173"/>
      <c r="I48" s="173"/>
      <c r="J48" s="119"/>
      <c r="K48" s="119"/>
      <c r="L48" s="119"/>
      <c r="M48" s="119"/>
      <c r="N48" s="119"/>
    </row>
    <row r="49" spans="1:14" ht="14.9" customHeight="1" x14ac:dyDescent="0.35">
      <c r="A49" s="171"/>
      <c r="B49" s="171"/>
      <c r="C49" s="172"/>
      <c r="D49" s="173"/>
      <c r="E49" s="173"/>
      <c r="F49" s="173"/>
      <c r="G49" s="173"/>
      <c r="H49" s="173"/>
      <c r="I49" s="173"/>
      <c r="J49" s="119"/>
      <c r="K49" s="119"/>
      <c r="L49" s="119"/>
      <c r="M49" s="119"/>
      <c r="N49" s="119"/>
    </row>
    <row r="50" spans="1:14" ht="14.9" customHeight="1" x14ac:dyDescent="0.35">
      <c r="A50" s="171"/>
      <c r="B50" s="171"/>
      <c r="C50" s="172"/>
      <c r="D50" s="173"/>
      <c r="E50" s="173"/>
      <c r="F50" s="173"/>
      <c r="G50" s="173"/>
      <c r="H50" s="173"/>
      <c r="I50" s="173"/>
      <c r="J50" s="119"/>
      <c r="K50" s="119"/>
      <c r="L50" s="119"/>
      <c r="M50" s="119"/>
      <c r="N50" s="119"/>
    </row>
    <row r="51" spans="1:14" ht="14.9" customHeight="1" x14ac:dyDescent="0.35">
      <c r="A51" s="171"/>
      <c r="B51" s="171"/>
      <c r="C51" s="172"/>
      <c r="D51" s="173"/>
      <c r="E51" s="173"/>
      <c r="F51" s="173"/>
      <c r="G51" s="173"/>
      <c r="H51" s="173"/>
      <c r="I51" s="173"/>
      <c r="J51" s="119"/>
      <c r="K51" s="119"/>
      <c r="L51" s="119"/>
      <c r="M51" s="119"/>
      <c r="N51" s="119"/>
    </row>
    <row r="52" spans="1:14" ht="14.9" customHeight="1" x14ac:dyDescent="0.35">
      <c r="A52" s="171"/>
      <c r="B52" s="171"/>
      <c r="C52" s="172"/>
      <c r="D52" s="173"/>
      <c r="E52" s="173"/>
      <c r="F52" s="173"/>
      <c r="G52" s="173"/>
      <c r="H52" s="173"/>
      <c r="I52" s="173"/>
      <c r="J52" s="119"/>
      <c r="K52" s="119"/>
      <c r="L52" s="119"/>
      <c r="M52" s="119"/>
      <c r="N52" s="119"/>
    </row>
    <row r="53" spans="1:14" ht="14.9" customHeight="1" x14ac:dyDescent="0.35">
      <c r="A53" s="171"/>
      <c r="B53" s="171"/>
      <c r="C53" s="172"/>
      <c r="D53" s="173"/>
      <c r="E53" s="173"/>
      <c r="F53" s="173"/>
      <c r="G53" s="173"/>
      <c r="H53" s="173"/>
      <c r="I53" s="173"/>
      <c r="J53" s="119"/>
      <c r="K53" s="119"/>
      <c r="L53" s="119"/>
      <c r="M53" s="119"/>
      <c r="N53" s="119"/>
    </row>
    <row r="54" spans="1:14" ht="14.9" customHeight="1" x14ac:dyDescent="0.35">
      <c r="A54" s="171"/>
      <c r="B54" s="171"/>
      <c r="C54" s="172"/>
      <c r="D54" s="173"/>
      <c r="E54" s="173"/>
      <c r="F54" s="173"/>
      <c r="G54" s="173"/>
      <c r="H54" s="173"/>
      <c r="I54" s="173"/>
      <c r="J54" s="119"/>
      <c r="K54" s="119"/>
      <c r="L54" s="119"/>
      <c r="M54" s="119"/>
      <c r="N54" s="119"/>
    </row>
    <row r="55" spans="1:14" ht="14.9" customHeight="1" x14ac:dyDescent="0.35">
      <c r="A55" s="171"/>
      <c r="B55" s="171"/>
      <c r="C55" s="172"/>
      <c r="D55" s="173"/>
      <c r="E55" s="173"/>
      <c r="F55" s="173"/>
      <c r="G55" s="173"/>
      <c r="H55" s="173"/>
      <c r="I55" s="173"/>
      <c r="J55" s="119"/>
      <c r="K55" s="119"/>
      <c r="L55" s="119"/>
      <c r="M55" s="119"/>
      <c r="N55" s="119"/>
    </row>
    <row r="56" spans="1:14" ht="14.9" customHeight="1" x14ac:dyDescent="0.35">
      <c r="A56" s="171"/>
      <c r="B56" s="171"/>
      <c r="C56" s="172"/>
      <c r="D56" s="173"/>
      <c r="E56" s="173"/>
      <c r="F56" s="173"/>
      <c r="G56" s="173"/>
      <c r="H56" s="173"/>
      <c r="I56" s="173"/>
      <c r="J56" s="119"/>
      <c r="K56" s="119"/>
      <c r="L56" s="119"/>
      <c r="M56" s="119"/>
      <c r="N56" s="119"/>
    </row>
    <row r="57" spans="1:14" ht="14.9" customHeight="1" x14ac:dyDescent="0.35">
      <c r="A57" s="171"/>
      <c r="B57" s="171"/>
      <c r="C57" s="172"/>
      <c r="D57" s="173"/>
      <c r="E57" s="173"/>
      <c r="F57" s="173"/>
      <c r="G57" s="173"/>
      <c r="H57" s="173"/>
      <c r="I57" s="173"/>
      <c r="J57" s="119"/>
      <c r="K57" s="119"/>
      <c r="L57" s="119"/>
      <c r="M57" s="119"/>
      <c r="N57" s="119"/>
    </row>
    <row r="58" spans="1:14" ht="14.9" customHeight="1" x14ac:dyDescent="0.35">
      <c r="A58" s="171"/>
      <c r="B58" s="171"/>
      <c r="C58" s="172"/>
      <c r="D58" s="173"/>
      <c r="E58" s="173"/>
      <c r="F58" s="173"/>
      <c r="G58" s="173"/>
      <c r="H58" s="173"/>
      <c r="I58" s="173"/>
      <c r="J58" s="119"/>
      <c r="K58" s="119"/>
      <c r="L58" s="119"/>
      <c r="M58" s="119"/>
      <c r="N58" s="119"/>
    </row>
    <row r="59" spans="1:14" ht="14.9" customHeight="1" x14ac:dyDescent="0.35">
      <c r="A59" s="171"/>
      <c r="B59" s="171"/>
      <c r="C59" s="172"/>
      <c r="D59" s="173"/>
      <c r="E59" s="173"/>
      <c r="F59" s="173"/>
      <c r="G59" s="173"/>
      <c r="H59" s="173"/>
      <c r="I59" s="173"/>
      <c r="J59" s="119"/>
      <c r="K59" s="119"/>
      <c r="L59" s="119"/>
      <c r="M59" s="119"/>
      <c r="N59" s="119"/>
    </row>
    <row r="60" spans="1:14" ht="14.9" customHeight="1" x14ac:dyDescent="0.35">
      <c r="A60" s="171"/>
      <c r="B60" s="171"/>
      <c r="C60" s="172"/>
      <c r="D60" s="173"/>
      <c r="E60" s="173"/>
      <c r="F60" s="173"/>
      <c r="G60" s="173"/>
      <c r="H60" s="173"/>
      <c r="I60" s="173"/>
      <c r="J60" s="119"/>
      <c r="K60" s="119"/>
      <c r="L60" s="119"/>
      <c r="M60" s="119"/>
      <c r="N60" s="119"/>
    </row>
    <row r="61" spans="1:14" ht="14.9" customHeight="1" x14ac:dyDescent="0.35">
      <c r="A61" s="171"/>
      <c r="B61" s="171"/>
      <c r="C61" s="172"/>
      <c r="D61" s="173"/>
      <c r="E61" s="173"/>
      <c r="F61" s="173"/>
      <c r="G61" s="173"/>
      <c r="H61" s="173"/>
      <c r="I61" s="173"/>
      <c r="J61" s="119"/>
      <c r="K61" s="119"/>
      <c r="L61" s="119"/>
      <c r="M61" s="119"/>
      <c r="N61" s="119"/>
    </row>
    <row r="62" spans="1:14" ht="14.9" customHeight="1" x14ac:dyDescent="0.35">
      <c r="A62" s="171"/>
      <c r="B62" s="171"/>
      <c r="C62" s="172"/>
      <c r="D62" s="173"/>
      <c r="E62" s="173"/>
      <c r="F62" s="173"/>
      <c r="G62" s="173"/>
      <c r="H62" s="173"/>
      <c r="I62" s="173"/>
      <c r="J62" s="119"/>
      <c r="K62" s="119"/>
      <c r="L62" s="119"/>
      <c r="M62" s="119"/>
      <c r="N62" s="119"/>
    </row>
    <row r="63" spans="1:14" ht="14.9" customHeight="1" x14ac:dyDescent="0.35">
      <c r="A63" s="171"/>
      <c r="B63" s="171"/>
      <c r="C63" s="172"/>
      <c r="D63" s="173"/>
      <c r="E63" s="173"/>
      <c r="F63" s="173"/>
      <c r="G63" s="173"/>
      <c r="H63" s="173"/>
      <c r="I63" s="173"/>
      <c r="J63" s="119"/>
      <c r="K63" s="119"/>
      <c r="L63" s="119"/>
      <c r="M63" s="119"/>
      <c r="N63" s="119"/>
    </row>
    <row r="64" spans="1:14" ht="14.9" customHeight="1" x14ac:dyDescent="0.35">
      <c r="A64" s="171"/>
      <c r="B64" s="171"/>
      <c r="C64" s="172"/>
      <c r="D64" s="173"/>
      <c r="E64" s="173"/>
      <c r="F64" s="173"/>
      <c r="G64" s="173"/>
      <c r="H64" s="173"/>
      <c r="I64" s="173"/>
      <c r="J64" s="119"/>
      <c r="K64" s="119"/>
      <c r="L64" s="119"/>
      <c r="M64" s="119"/>
      <c r="N64" s="119"/>
    </row>
    <row r="65" spans="1:14" ht="14.9" customHeight="1" x14ac:dyDescent="0.35">
      <c r="A65" s="171"/>
      <c r="B65" s="171"/>
      <c r="C65" s="172"/>
      <c r="D65" s="173"/>
      <c r="E65" s="173"/>
      <c r="F65" s="173"/>
      <c r="G65" s="173"/>
      <c r="H65" s="173"/>
      <c r="I65" s="173"/>
      <c r="J65" s="119"/>
      <c r="K65" s="119"/>
      <c r="L65" s="119"/>
      <c r="M65" s="119"/>
      <c r="N65" s="119"/>
    </row>
    <row r="66" spans="1:14" ht="14.9" customHeight="1" x14ac:dyDescent="0.35">
      <c r="A66" s="171"/>
      <c r="B66" s="171"/>
      <c r="C66" s="172"/>
      <c r="D66" s="173"/>
      <c r="E66" s="173"/>
      <c r="F66" s="173"/>
      <c r="G66" s="173"/>
      <c r="H66" s="173"/>
      <c r="I66" s="173"/>
      <c r="J66" s="119"/>
      <c r="K66" s="119"/>
      <c r="L66" s="119"/>
      <c r="M66" s="119"/>
      <c r="N66" s="119"/>
    </row>
    <row r="67" spans="1:14" ht="14.9" customHeight="1" x14ac:dyDescent="0.35">
      <c r="A67" s="171"/>
      <c r="B67" s="171"/>
      <c r="C67" s="172"/>
      <c r="D67" s="173"/>
      <c r="E67" s="173"/>
      <c r="F67" s="173"/>
      <c r="G67" s="173"/>
      <c r="H67" s="173"/>
      <c r="I67" s="173"/>
      <c r="J67" s="119"/>
      <c r="K67" s="119"/>
      <c r="L67" s="119"/>
      <c r="M67" s="119"/>
      <c r="N67" s="119"/>
    </row>
    <row r="68" spans="1:14" ht="14.9" customHeight="1" x14ac:dyDescent="0.35">
      <c r="A68" s="171"/>
      <c r="B68" s="171"/>
      <c r="C68" s="172"/>
      <c r="D68" s="173"/>
      <c r="E68" s="173"/>
      <c r="F68" s="173"/>
      <c r="G68" s="173"/>
      <c r="H68" s="173"/>
      <c r="I68" s="173"/>
      <c r="J68" s="119"/>
      <c r="K68" s="119"/>
      <c r="L68" s="119"/>
      <c r="M68" s="119"/>
      <c r="N68" s="119"/>
    </row>
    <row r="69" spans="1:14" ht="14.9" customHeight="1" x14ac:dyDescent="0.35">
      <c r="A69" s="171"/>
      <c r="B69" s="171"/>
      <c r="C69" s="172"/>
      <c r="D69" s="173"/>
      <c r="E69" s="173"/>
      <c r="F69" s="173"/>
      <c r="G69" s="173"/>
      <c r="H69" s="173"/>
      <c r="I69" s="173"/>
      <c r="J69" s="119"/>
      <c r="K69" s="119"/>
      <c r="L69" s="119"/>
      <c r="M69" s="119"/>
      <c r="N69" s="119"/>
    </row>
    <row r="70" spans="1:14" ht="14.9" customHeight="1" x14ac:dyDescent="0.35">
      <c r="A70" s="171"/>
      <c r="B70" s="171"/>
      <c r="C70" s="172"/>
      <c r="D70" s="173"/>
      <c r="E70" s="173"/>
      <c r="F70" s="173"/>
      <c r="G70" s="173"/>
      <c r="H70" s="173"/>
      <c r="I70" s="173"/>
      <c r="J70" s="119"/>
      <c r="K70" s="119"/>
      <c r="L70" s="119"/>
      <c r="M70" s="119"/>
      <c r="N70" s="119"/>
    </row>
    <row r="71" spans="1:14" ht="14.9" customHeight="1" x14ac:dyDescent="0.35">
      <c r="A71" s="171"/>
      <c r="B71" s="171"/>
      <c r="C71" s="172"/>
      <c r="D71" s="173"/>
      <c r="E71" s="173"/>
      <c r="F71" s="173"/>
      <c r="G71" s="173"/>
      <c r="H71" s="173"/>
      <c r="I71" s="173"/>
      <c r="J71" s="119"/>
      <c r="K71" s="119"/>
      <c r="L71" s="119"/>
      <c r="M71" s="119"/>
      <c r="N71" s="119"/>
    </row>
    <row r="72" spans="1:14" ht="14.9" customHeight="1" x14ac:dyDescent="0.35">
      <c r="A72" s="171"/>
      <c r="B72" s="171"/>
      <c r="C72" s="172"/>
      <c r="D72" s="173"/>
      <c r="E72" s="173"/>
      <c r="F72" s="173"/>
      <c r="G72" s="173"/>
      <c r="H72" s="173"/>
      <c r="I72" s="173"/>
      <c r="J72" s="119"/>
      <c r="K72" s="119"/>
      <c r="L72" s="119"/>
      <c r="M72" s="119"/>
      <c r="N72" s="119"/>
    </row>
    <row r="73" spans="1:14" ht="14.9" customHeight="1" x14ac:dyDescent="0.35">
      <c r="A73" s="171"/>
      <c r="B73" s="171"/>
      <c r="C73" s="172"/>
      <c r="D73" s="173"/>
      <c r="E73" s="173"/>
      <c r="F73" s="173"/>
      <c r="G73" s="173"/>
      <c r="H73" s="173"/>
      <c r="I73" s="173"/>
      <c r="J73" s="119"/>
      <c r="K73" s="119"/>
      <c r="L73" s="119"/>
      <c r="M73" s="119"/>
      <c r="N73" s="119"/>
    </row>
    <row r="74" spans="1:14" ht="14.9" customHeight="1" x14ac:dyDescent="0.35">
      <c r="A74" s="171"/>
      <c r="B74" s="171"/>
      <c r="C74" s="172"/>
      <c r="D74" s="173"/>
      <c r="E74" s="173"/>
      <c r="F74" s="173"/>
      <c r="G74" s="173"/>
      <c r="H74" s="173"/>
      <c r="I74" s="173"/>
      <c r="J74" s="119"/>
      <c r="K74" s="119"/>
      <c r="L74" s="119"/>
      <c r="M74" s="119"/>
      <c r="N74" s="119"/>
    </row>
    <row r="75" spans="1:14" ht="14.9" customHeight="1" x14ac:dyDescent="0.35">
      <c r="A75" s="171"/>
      <c r="B75" s="171"/>
      <c r="C75" s="172"/>
      <c r="D75" s="173"/>
      <c r="E75" s="173"/>
      <c r="F75" s="173"/>
      <c r="G75" s="173"/>
      <c r="H75" s="173"/>
      <c r="I75" s="173"/>
      <c r="J75" s="119"/>
      <c r="K75" s="119"/>
      <c r="L75" s="119"/>
      <c r="M75" s="119"/>
      <c r="N75" s="119"/>
    </row>
    <row r="76" spans="1:14" ht="14.9" customHeight="1" x14ac:dyDescent="0.35">
      <c r="A76" s="171"/>
      <c r="B76" s="171"/>
      <c r="C76" s="172"/>
      <c r="D76" s="173"/>
      <c r="E76" s="173"/>
      <c r="F76" s="173"/>
      <c r="G76" s="173"/>
      <c r="H76" s="173"/>
      <c r="I76" s="173"/>
      <c r="J76" s="119"/>
      <c r="K76" s="119"/>
      <c r="L76" s="119"/>
      <c r="M76" s="119"/>
      <c r="N76" s="119"/>
    </row>
    <row r="77" spans="1:14" ht="14.9" customHeight="1" x14ac:dyDescent="0.35">
      <c r="A77" s="171"/>
      <c r="B77" s="171"/>
      <c r="C77" s="172"/>
      <c r="D77" s="173"/>
      <c r="E77" s="173"/>
      <c r="F77" s="173"/>
      <c r="G77" s="173"/>
      <c r="H77" s="173"/>
      <c r="I77" s="173"/>
      <c r="J77" s="119"/>
      <c r="K77" s="119"/>
      <c r="L77" s="119"/>
      <c r="M77" s="119"/>
      <c r="N77" s="119"/>
    </row>
    <row r="78" spans="1:14" ht="14.9" customHeight="1" x14ac:dyDescent="0.35">
      <c r="A78" s="171"/>
      <c r="B78" s="171"/>
      <c r="C78" s="172"/>
      <c r="D78" s="173"/>
      <c r="E78" s="173"/>
      <c r="F78" s="173"/>
      <c r="G78" s="173"/>
      <c r="H78" s="173"/>
      <c r="I78" s="173"/>
      <c r="J78" s="119"/>
      <c r="K78" s="119"/>
      <c r="L78" s="119"/>
      <c r="M78" s="119"/>
      <c r="N78" s="119"/>
    </row>
    <row r="79" spans="1:14" ht="14.9" customHeight="1" x14ac:dyDescent="0.35">
      <c r="A79" s="171"/>
      <c r="B79" s="171"/>
      <c r="C79" s="172"/>
      <c r="D79" s="173"/>
      <c r="E79" s="173"/>
      <c r="F79" s="173"/>
      <c r="G79" s="173"/>
      <c r="H79" s="173"/>
      <c r="I79" s="173"/>
      <c r="J79" s="119"/>
      <c r="K79" s="119"/>
      <c r="L79" s="119"/>
      <c r="M79" s="119"/>
      <c r="N79" s="119"/>
    </row>
    <row r="80" spans="1:14" ht="14.9" customHeight="1" x14ac:dyDescent="0.35">
      <c r="A80" s="171"/>
      <c r="B80" s="171"/>
      <c r="C80" s="172"/>
      <c r="D80" s="173"/>
      <c r="E80" s="173"/>
      <c r="F80" s="173"/>
      <c r="G80" s="173"/>
      <c r="H80" s="173"/>
      <c r="I80" s="173"/>
      <c r="J80" s="119"/>
      <c r="K80" s="119"/>
      <c r="L80" s="119"/>
      <c r="M80" s="119"/>
      <c r="N80" s="119"/>
    </row>
    <row r="81" spans="1:14" ht="14.9" customHeight="1" x14ac:dyDescent="0.35">
      <c r="A81" s="171"/>
      <c r="B81" s="171"/>
      <c r="C81" s="172"/>
      <c r="D81" s="173"/>
      <c r="E81" s="173"/>
      <c r="F81" s="173"/>
      <c r="G81" s="173"/>
      <c r="H81" s="173"/>
      <c r="I81" s="173"/>
      <c r="J81" s="119"/>
      <c r="K81" s="119"/>
      <c r="L81" s="119"/>
      <c r="M81" s="119"/>
      <c r="N81" s="119"/>
    </row>
    <row r="82" spans="1:14" ht="14.9" customHeight="1" x14ac:dyDescent="0.35">
      <c r="A82" s="171"/>
      <c r="B82" s="171"/>
      <c r="C82" s="172"/>
      <c r="D82" s="173"/>
      <c r="E82" s="173"/>
      <c r="F82" s="173"/>
      <c r="G82" s="173"/>
      <c r="H82" s="173"/>
      <c r="I82" s="173"/>
      <c r="J82" s="119"/>
      <c r="K82" s="119"/>
      <c r="L82" s="119"/>
      <c r="M82" s="119"/>
      <c r="N82" s="119"/>
    </row>
    <row r="83" spans="1:14" ht="14.9" customHeight="1" x14ac:dyDescent="0.35">
      <c r="A83" s="171"/>
      <c r="B83" s="171"/>
      <c r="C83" s="172"/>
      <c r="D83" s="173"/>
      <c r="E83" s="173"/>
      <c r="F83" s="173"/>
      <c r="G83" s="173"/>
      <c r="H83" s="173"/>
      <c r="I83" s="173"/>
      <c r="J83" s="119"/>
      <c r="K83" s="119"/>
      <c r="L83" s="119"/>
      <c r="M83" s="119"/>
      <c r="N83" s="119"/>
    </row>
    <row r="84" spans="1:14" ht="14.9" customHeight="1" x14ac:dyDescent="0.35">
      <c r="A84" s="171"/>
      <c r="B84" s="171"/>
      <c r="C84" s="172"/>
      <c r="D84" s="173"/>
      <c r="E84" s="173"/>
      <c r="F84" s="173"/>
      <c r="G84" s="173"/>
      <c r="H84" s="173"/>
      <c r="I84" s="173"/>
      <c r="J84" s="119"/>
      <c r="K84" s="119"/>
      <c r="L84" s="119"/>
      <c r="M84" s="119"/>
      <c r="N84" s="119"/>
    </row>
    <row r="85" spans="1:14" ht="14.9" customHeight="1" x14ac:dyDescent="0.35">
      <c r="A85" s="171"/>
      <c r="B85" s="171"/>
      <c r="C85" s="172"/>
      <c r="D85" s="173"/>
      <c r="E85" s="173"/>
      <c r="F85" s="173"/>
      <c r="G85" s="173"/>
      <c r="H85" s="173"/>
      <c r="I85" s="173"/>
      <c r="J85" s="119"/>
      <c r="K85" s="119"/>
      <c r="L85" s="119"/>
      <c r="M85" s="119"/>
      <c r="N85" s="119"/>
    </row>
    <row r="86" spans="1:14" ht="14.9" customHeight="1" x14ac:dyDescent="0.35">
      <c r="A86" s="171"/>
      <c r="B86" s="171"/>
      <c r="C86" s="172"/>
      <c r="D86" s="173"/>
      <c r="E86" s="173"/>
      <c r="F86" s="173"/>
      <c r="G86" s="173"/>
      <c r="H86" s="173"/>
      <c r="I86" s="173"/>
      <c r="J86" s="119"/>
      <c r="K86" s="119"/>
      <c r="L86" s="119"/>
      <c r="M86" s="119"/>
      <c r="N86" s="119"/>
    </row>
    <row r="87" spans="1:14" ht="14.9" customHeight="1" x14ac:dyDescent="0.35">
      <c r="A87" s="171"/>
      <c r="B87" s="171"/>
      <c r="C87" s="172"/>
      <c r="D87" s="173"/>
      <c r="E87" s="173"/>
      <c r="F87" s="173"/>
      <c r="G87" s="173"/>
      <c r="H87" s="173"/>
      <c r="I87" s="173"/>
      <c r="J87" s="119"/>
      <c r="K87" s="119"/>
      <c r="L87" s="119"/>
      <c r="M87" s="119"/>
      <c r="N87" s="119"/>
    </row>
    <row r="88" spans="1:14" ht="14.9" customHeight="1" x14ac:dyDescent="0.35">
      <c r="A88" s="171"/>
      <c r="B88" s="171"/>
      <c r="C88" s="172"/>
      <c r="D88" s="173"/>
      <c r="E88" s="173"/>
      <c r="F88" s="173"/>
      <c r="G88" s="173"/>
      <c r="H88" s="173"/>
      <c r="I88" s="173"/>
      <c r="J88" s="119"/>
      <c r="K88" s="119"/>
      <c r="L88" s="119"/>
      <c r="M88" s="119"/>
      <c r="N88" s="119"/>
    </row>
    <row r="89" spans="1:14" ht="14.9" customHeight="1" x14ac:dyDescent="0.35">
      <c r="A89" s="171"/>
      <c r="B89" s="171"/>
      <c r="C89" s="172"/>
      <c r="D89" s="173"/>
      <c r="E89" s="173"/>
      <c r="F89" s="173"/>
      <c r="G89" s="173"/>
      <c r="H89" s="173"/>
      <c r="I89" s="173"/>
      <c r="J89" s="119"/>
      <c r="K89" s="119"/>
      <c r="L89" s="119"/>
      <c r="M89" s="119"/>
      <c r="N89" s="119"/>
    </row>
    <row r="90" spans="1:14" ht="14.9" customHeight="1" x14ac:dyDescent="0.35">
      <c r="A90" s="171"/>
      <c r="B90" s="171"/>
      <c r="C90" s="172"/>
      <c r="D90" s="173"/>
      <c r="E90" s="173"/>
      <c r="F90" s="173"/>
      <c r="G90" s="173"/>
      <c r="H90" s="173"/>
      <c r="I90" s="173"/>
      <c r="J90" s="119"/>
      <c r="K90" s="119"/>
      <c r="L90" s="119"/>
      <c r="M90" s="119"/>
      <c r="N90" s="119"/>
    </row>
    <row r="91" spans="1:14" ht="14.9" customHeight="1" x14ac:dyDescent="0.35">
      <c r="A91" s="171"/>
      <c r="B91" s="171"/>
      <c r="C91" s="172"/>
      <c r="D91" s="173"/>
      <c r="E91" s="173"/>
      <c r="F91" s="173"/>
      <c r="G91" s="173"/>
      <c r="H91" s="173"/>
      <c r="I91" s="173"/>
      <c r="J91" s="119"/>
      <c r="K91" s="119"/>
      <c r="L91" s="119"/>
      <c r="M91" s="119"/>
      <c r="N91" s="119"/>
    </row>
    <row r="92" spans="1:14" ht="14.9" customHeight="1" x14ac:dyDescent="0.35">
      <c r="A92" s="171"/>
      <c r="B92" s="171"/>
      <c r="C92" s="172"/>
      <c r="D92" s="173"/>
      <c r="E92" s="173"/>
      <c r="F92" s="173"/>
      <c r="G92" s="173"/>
      <c r="H92" s="173"/>
      <c r="I92" s="173"/>
      <c r="J92" s="119"/>
      <c r="K92" s="119"/>
      <c r="L92" s="119"/>
      <c r="M92" s="119"/>
      <c r="N92" s="119"/>
    </row>
    <row r="93" spans="1:14" ht="14.9" customHeight="1" x14ac:dyDescent="0.35">
      <c r="A93" s="171"/>
      <c r="B93" s="171"/>
      <c r="C93" s="172"/>
      <c r="D93" s="173"/>
      <c r="E93" s="173"/>
      <c r="F93" s="173"/>
      <c r="G93" s="173"/>
      <c r="H93" s="173"/>
      <c r="I93" s="173"/>
      <c r="J93" s="119"/>
      <c r="K93" s="119"/>
      <c r="L93" s="119"/>
      <c r="M93" s="119"/>
      <c r="N93" s="119"/>
    </row>
    <row r="94" spans="1:14" ht="14.9" customHeight="1" x14ac:dyDescent="0.35">
      <c r="A94" s="171"/>
      <c r="B94" s="171"/>
      <c r="C94" s="172"/>
      <c r="D94" s="173"/>
      <c r="E94" s="173"/>
      <c r="F94" s="173"/>
      <c r="G94" s="173"/>
      <c r="H94" s="173"/>
      <c r="I94" s="173"/>
      <c r="J94" s="119"/>
      <c r="K94" s="119"/>
      <c r="L94" s="119"/>
      <c r="M94" s="119"/>
      <c r="N94" s="119"/>
    </row>
    <row r="95" spans="1:14" ht="14.9" customHeight="1" x14ac:dyDescent="0.35">
      <c r="A95" s="171"/>
      <c r="B95" s="171"/>
      <c r="C95" s="172"/>
      <c r="D95" s="173"/>
      <c r="E95" s="173"/>
      <c r="F95" s="173"/>
      <c r="G95" s="173"/>
      <c r="H95" s="173"/>
      <c r="I95" s="173"/>
      <c r="J95" s="119"/>
      <c r="K95" s="119"/>
      <c r="L95" s="119"/>
      <c r="M95" s="119"/>
      <c r="N95" s="119"/>
    </row>
    <row r="96" spans="1:14" ht="14.9" customHeight="1" x14ac:dyDescent="0.35">
      <c r="A96" s="171"/>
      <c r="B96" s="171"/>
      <c r="C96" s="172"/>
      <c r="D96" s="173"/>
      <c r="E96" s="173"/>
      <c r="F96" s="173"/>
      <c r="G96" s="173"/>
      <c r="H96" s="173"/>
      <c r="I96" s="173"/>
      <c r="J96" s="119"/>
      <c r="K96" s="119"/>
      <c r="L96" s="119"/>
      <c r="M96" s="119"/>
      <c r="N96" s="119"/>
    </row>
    <row r="97" spans="1:14" ht="14.9" customHeight="1" x14ac:dyDescent="0.35">
      <c r="A97" s="171"/>
      <c r="B97" s="171"/>
      <c r="C97" s="172"/>
      <c r="D97" s="173"/>
      <c r="E97" s="173"/>
      <c r="F97" s="173"/>
      <c r="G97" s="173"/>
      <c r="H97" s="173"/>
      <c r="I97" s="173"/>
      <c r="J97" s="119"/>
      <c r="K97" s="119"/>
      <c r="L97" s="119"/>
      <c r="M97" s="119"/>
      <c r="N97" s="119"/>
    </row>
    <row r="98" spans="1:14" ht="14.9" customHeight="1" x14ac:dyDescent="0.35">
      <c r="A98" s="171"/>
      <c r="B98" s="171"/>
      <c r="C98" s="172"/>
      <c r="D98" s="173"/>
      <c r="E98" s="173"/>
      <c r="F98" s="173"/>
      <c r="G98" s="173"/>
      <c r="H98" s="173"/>
      <c r="I98" s="173"/>
      <c r="J98" s="119"/>
      <c r="K98" s="119"/>
      <c r="L98" s="119"/>
      <c r="M98" s="119"/>
      <c r="N98" s="119"/>
    </row>
    <row r="99" spans="1:14" ht="14.9" customHeight="1" x14ac:dyDescent="0.35">
      <c r="A99" s="171"/>
      <c r="B99" s="171"/>
      <c r="C99" s="172"/>
      <c r="D99" s="173"/>
      <c r="E99" s="173"/>
      <c r="F99" s="173"/>
      <c r="G99" s="173"/>
      <c r="H99" s="173"/>
      <c r="I99" s="173"/>
      <c r="J99" s="119"/>
      <c r="K99" s="119"/>
      <c r="L99" s="119"/>
      <c r="M99" s="119"/>
      <c r="N99" s="119"/>
    </row>
    <row r="100" spans="1:14" ht="14.9" customHeight="1" x14ac:dyDescent="0.35">
      <c r="A100" s="171"/>
      <c r="B100" s="171"/>
      <c r="C100" s="172"/>
      <c r="D100" s="173"/>
      <c r="E100" s="173"/>
      <c r="F100" s="173"/>
      <c r="G100" s="173"/>
      <c r="H100" s="173"/>
      <c r="I100" s="173"/>
      <c r="J100" s="119"/>
      <c r="K100" s="119"/>
      <c r="L100" s="119"/>
      <c r="M100" s="119"/>
      <c r="N100" s="119"/>
    </row>
    <row r="101" spans="1:14" ht="14.9" customHeight="1" x14ac:dyDescent="0.35">
      <c r="A101" s="171"/>
      <c r="B101" s="171"/>
      <c r="C101" s="172"/>
      <c r="D101" s="173"/>
      <c r="E101" s="173"/>
      <c r="F101" s="173"/>
      <c r="G101" s="173"/>
      <c r="H101" s="173"/>
      <c r="I101" s="173"/>
      <c r="J101" s="119"/>
      <c r="K101" s="119"/>
      <c r="L101" s="119"/>
      <c r="M101" s="119"/>
      <c r="N101" s="119"/>
    </row>
    <row r="102" spans="1:14" ht="14.9" customHeight="1" x14ac:dyDescent="0.35">
      <c r="A102" s="171"/>
      <c r="B102" s="171"/>
      <c r="C102" s="172"/>
      <c r="D102" s="173"/>
      <c r="E102" s="173"/>
      <c r="F102" s="173"/>
      <c r="G102" s="173"/>
      <c r="H102" s="173"/>
      <c r="I102" s="173"/>
      <c r="J102" s="119"/>
      <c r="K102" s="119"/>
      <c r="L102" s="119"/>
      <c r="M102" s="119"/>
      <c r="N102" s="119"/>
    </row>
    <row r="103" spans="1:14" ht="14.9" customHeight="1" x14ac:dyDescent="0.35">
      <c r="A103" s="171"/>
      <c r="B103" s="171"/>
      <c r="C103" s="172"/>
      <c r="D103" s="173"/>
      <c r="E103" s="173"/>
      <c r="F103" s="173"/>
      <c r="G103" s="173"/>
      <c r="H103" s="173"/>
      <c r="I103" s="173"/>
      <c r="J103" s="119"/>
      <c r="K103" s="119"/>
      <c r="L103" s="119"/>
      <c r="M103" s="119"/>
      <c r="N103" s="119"/>
    </row>
    <row r="104" spans="1:14" ht="14.9" customHeight="1" x14ac:dyDescent="0.35">
      <c r="A104" s="171"/>
      <c r="B104" s="171"/>
      <c r="C104" s="172"/>
      <c r="D104" s="173"/>
      <c r="E104" s="173"/>
      <c r="F104" s="173"/>
      <c r="G104" s="173"/>
      <c r="H104" s="173"/>
      <c r="I104" s="173"/>
      <c r="J104" s="119"/>
      <c r="K104" s="119"/>
      <c r="L104" s="119"/>
      <c r="M104" s="119"/>
      <c r="N104" s="119"/>
    </row>
    <row r="105" spans="1:14" ht="14.9" customHeight="1" x14ac:dyDescent="0.35">
      <c r="A105" s="171"/>
      <c r="B105" s="171"/>
      <c r="C105" s="172"/>
      <c r="D105" s="173"/>
      <c r="E105" s="173"/>
      <c r="F105" s="173"/>
      <c r="G105" s="173"/>
      <c r="H105" s="173"/>
      <c r="I105" s="173"/>
      <c r="J105" s="119"/>
      <c r="K105" s="119"/>
      <c r="L105" s="119"/>
      <c r="M105" s="119"/>
      <c r="N105" s="119"/>
    </row>
    <row r="106" spans="1:14" ht="14.9" customHeight="1" x14ac:dyDescent="0.35">
      <c r="A106" s="171"/>
      <c r="B106" s="171"/>
      <c r="C106" s="172"/>
      <c r="D106" s="173"/>
      <c r="E106" s="173"/>
      <c r="F106" s="173"/>
      <c r="G106" s="173"/>
      <c r="H106" s="173"/>
      <c r="I106" s="173"/>
      <c r="J106" s="119"/>
      <c r="K106" s="119"/>
      <c r="L106" s="119"/>
      <c r="M106" s="119"/>
      <c r="N106" s="119"/>
    </row>
    <row r="107" spans="1:14" ht="14.9" customHeight="1" x14ac:dyDescent="0.35">
      <c r="A107" s="171"/>
      <c r="B107" s="171"/>
      <c r="C107" s="172"/>
      <c r="D107" s="173"/>
      <c r="E107" s="173"/>
      <c r="F107" s="173"/>
      <c r="G107" s="173"/>
      <c r="H107" s="173"/>
      <c r="I107" s="173"/>
      <c r="J107" s="119"/>
      <c r="K107" s="119"/>
      <c r="L107" s="119"/>
      <c r="M107" s="119"/>
      <c r="N107" s="119"/>
    </row>
    <row r="108" spans="1:14" ht="14.9" customHeight="1" x14ac:dyDescent="0.35">
      <c r="A108" s="171"/>
      <c r="B108" s="171"/>
      <c r="C108" s="172"/>
      <c r="D108" s="173"/>
      <c r="E108" s="173"/>
      <c r="F108" s="173"/>
      <c r="G108" s="173"/>
      <c r="H108" s="173"/>
      <c r="I108" s="173"/>
      <c r="J108" s="119"/>
      <c r="K108" s="119"/>
      <c r="L108" s="119"/>
      <c r="M108" s="119"/>
      <c r="N108" s="119"/>
    </row>
    <row r="109" spans="1:14" ht="14.9" customHeight="1" x14ac:dyDescent="0.35">
      <c r="A109" s="171"/>
      <c r="B109" s="171"/>
      <c r="C109" s="172"/>
      <c r="D109" s="173"/>
      <c r="E109" s="173"/>
      <c r="F109" s="173"/>
      <c r="G109" s="173"/>
      <c r="H109" s="173"/>
      <c r="I109" s="173"/>
      <c r="J109" s="119"/>
      <c r="K109" s="119"/>
      <c r="L109" s="119"/>
      <c r="M109" s="119"/>
      <c r="N109" s="119"/>
    </row>
    <row r="110" spans="1:14" ht="14.9" customHeight="1" x14ac:dyDescent="0.35">
      <c r="A110" s="171"/>
      <c r="B110" s="171"/>
      <c r="C110" s="172"/>
      <c r="D110" s="173"/>
      <c r="E110" s="173"/>
      <c r="F110" s="173"/>
      <c r="G110" s="173"/>
      <c r="H110" s="173"/>
      <c r="I110" s="173"/>
      <c r="J110" s="119"/>
      <c r="K110" s="119"/>
      <c r="L110" s="119"/>
      <c r="M110" s="119"/>
      <c r="N110" s="119"/>
    </row>
    <row r="111" spans="1:14" ht="14.9" customHeight="1" x14ac:dyDescent="0.35">
      <c r="A111" s="171"/>
      <c r="B111" s="171"/>
      <c r="C111" s="172"/>
      <c r="D111" s="173"/>
      <c r="E111" s="173"/>
      <c r="F111" s="173"/>
      <c r="G111" s="173"/>
      <c r="H111" s="173"/>
      <c r="I111" s="173"/>
      <c r="J111" s="119"/>
      <c r="K111" s="119"/>
      <c r="L111" s="119"/>
      <c r="M111" s="119"/>
      <c r="N111" s="119"/>
    </row>
    <row r="112" spans="1:14" ht="14.9" customHeight="1" x14ac:dyDescent="0.35">
      <c r="A112" s="171"/>
      <c r="B112" s="171"/>
      <c r="C112" s="172"/>
      <c r="D112" s="173"/>
      <c r="E112" s="173"/>
      <c r="F112" s="173"/>
      <c r="G112" s="173"/>
      <c r="H112" s="173"/>
      <c r="I112" s="173"/>
      <c r="J112" s="119"/>
      <c r="K112" s="119"/>
      <c r="L112" s="119"/>
      <c r="M112" s="119"/>
      <c r="N112" s="119"/>
    </row>
    <row r="113" spans="1:14" ht="14.9" customHeight="1" x14ac:dyDescent="0.35">
      <c r="A113" s="171"/>
      <c r="B113" s="171"/>
      <c r="C113" s="172"/>
      <c r="D113" s="173"/>
      <c r="E113" s="173"/>
      <c r="F113" s="173"/>
      <c r="G113" s="173"/>
      <c r="H113" s="173"/>
      <c r="I113" s="173"/>
      <c r="J113" s="119"/>
      <c r="K113" s="119"/>
      <c r="L113" s="119"/>
      <c r="M113" s="119"/>
      <c r="N113" s="119"/>
    </row>
    <row r="114" spans="1:14" ht="14.9" customHeight="1" x14ac:dyDescent="0.35">
      <c r="A114" s="171"/>
      <c r="B114" s="171"/>
      <c r="C114" s="172"/>
      <c r="D114" s="173"/>
      <c r="E114" s="173"/>
      <c r="F114" s="173"/>
      <c r="G114" s="173"/>
      <c r="H114" s="173"/>
      <c r="I114" s="173"/>
      <c r="J114" s="119"/>
      <c r="K114" s="119"/>
      <c r="L114" s="119"/>
      <c r="M114" s="119"/>
      <c r="N114" s="119"/>
    </row>
    <row r="115" spans="1:14" ht="14.9" customHeight="1" x14ac:dyDescent="0.35">
      <c r="A115" s="171"/>
      <c r="B115" s="171"/>
      <c r="C115" s="172"/>
      <c r="D115" s="173"/>
      <c r="E115" s="173"/>
      <c r="F115" s="173"/>
      <c r="G115" s="173"/>
      <c r="H115" s="173"/>
      <c r="I115" s="173"/>
      <c r="J115" s="119"/>
      <c r="K115" s="119"/>
      <c r="L115" s="119"/>
      <c r="M115" s="119"/>
      <c r="N115" s="119"/>
    </row>
    <row r="116" spans="1:14" ht="14.9" customHeight="1" x14ac:dyDescent="0.35">
      <c r="A116" s="171"/>
      <c r="B116" s="171"/>
      <c r="C116" s="172"/>
      <c r="D116" s="173"/>
      <c r="E116" s="173"/>
      <c r="F116" s="173"/>
      <c r="G116" s="173"/>
      <c r="H116" s="173"/>
      <c r="I116" s="173"/>
      <c r="J116" s="119"/>
      <c r="K116" s="119"/>
      <c r="L116" s="119"/>
      <c r="M116" s="119"/>
      <c r="N116" s="119"/>
    </row>
    <row r="117" spans="1:14" ht="14.9" customHeight="1" x14ac:dyDescent="0.35">
      <c r="A117" s="171"/>
      <c r="B117" s="171"/>
      <c r="C117" s="172"/>
      <c r="D117" s="173"/>
      <c r="E117" s="173"/>
      <c r="F117" s="173"/>
      <c r="G117" s="173"/>
      <c r="H117" s="173"/>
      <c r="I117" s="173"/>
      <c r="J117" s="119"/>
      <c r="K117" s="119"/>
      <c r="L117" s="119"/>
      <c r="M117" s="119"/>
      <c r="N117" s="119"/>
    </row>
    <row r="118" spans="1:14" ht="14.9" customHeight="1" x14ac:dyDescent="0.35">
      <c r="A118" s="171"/>
      <c r="B118" s="171"/>
      <c r="C118" s="172"/>
      <c r="D118" s="173"/>
      <c r="E118" s="173"/>
      <c r="F118" s="173"/>
      <c r="G118" s="173"/>
      <c r="H118" s="173"/>
      <c r="I118" s="173"/>
      <c r="J118" s="119"/>
      <c r="K118" s="119"/>
      <c r="L118" s="119"/>
      <c r="M118" s="119"/>
      <c r="N118" s="119"/>
    </row>
    <row r="119" spans="1:14" ht="14.9" customHeight="1" x14ac:dyDescent="0.35">
      <c r="A119" s="171"/>
      <c r="B119" s="171"/>
      <c r="C119" s="172"/>
      <c r="D119" s="173"/>
      <c r="E119" s="173"/>
      <c r="F119" s="173"/>
      <c r="G119" s="173"/>
      <c r="H119" s="173"/>
      <c r="I119" s="173"/>
      <c r="J119" s="119"/>
      <c r="K119" s="119"/>
      <c r="L119" s="119"/>
      <c r="M119" s="119"/>
      <c r="N119" s="119"/>
    </row>
    <row r="120" spans="1:14" ht="14.9" customHeight="1" x14ac:dyDescent="0.35">
      <c r="A120" s="171"/>
      <c r="B120" s="171"/>
      <c r="C120" s="172"/>
      <c r="D120" s="173"/>
      <c r="E120" s="173"/>
      <c r="F120" s="173"/>
      <c r="G120" s="173"/>
      <c r="H120" s="173"/>
      <c r="I120" s="173"/>
      <c r="J120" s="119"/>
      <c r="K120" s="119"/>
      <c r="L120" s="119"/>
      <c r="M120" s="119"/>
      <c r="N120" s="119"/>
    </row>
    <row r="121" spans="1:14" ht="14.9" customHeight="1" x14ac:dyDescent="0.35">
      <c r="A121" s="171"/>
      <c r="B121" s="171"/>
      <c r="C121" s="172"/>
      <c r="D121" s="173"/>
      <c r="E121" s="173"/>
      <c r="F121" s="173"/>
      <c r="G121" s="173"/>
      <c r="H121" s="173"/>
      <c r="I121" s="173"/>
      <c r="J121" s="119"/>
      <c r="K121" s="119"/>
      <c r="L121" s="119"/>
      <c r="M121" s="119"/>
      <c r="N121" s="119"/>
    </row>
    <row r="122" spans="1:14" ht="14.9" customHeight="1" x14ac:dyDescent="0.35">
      <c r="A122" s="171"/>
      <c r="B122" s="171"/>
      <c r="C122" s="172"/>
      <c r="D122" s="173"/>
      <c r="E122" s="173"/>
      <c r="F122" s="173"/>
      <c r="G122" s="173"/>
      <c r="H122" s="173"/>
      <c r="I122" s="173"/>
      <c r="J122" s="119"/>
      <c r="K122" s="119"/>
      <c r="L122" s="119"/>
      <c r="M122" s="119"/>
      <c r="N122" s="119"/>
    </row>
    <row r="123" spans="1:14" ht="14.9" customHeight="1" x14ac:dyDescent="0.35">
      <c r="A123" s="171"/>
      <c r="B123" s="171"/>
      <c r="C123" s="172"/>
      <c r="D123" s="173"/>
      <c r="E123" s="173"/>
      <c r="F123" s="173"/>
      <c r="G123" s="173"/>
      <c r="H123" s="173"/>
      <c r="I123" s="173"/>
      <c r="J123" s="119"/>
      <c r="K123" s="119"/>
      <c r="L123" s="119"/>
      <c r="M123" s="119"/>
      <c r="N123" s="119"/>
    </row>
    <row r="124" spans="1:14" ht="14.9" customHeight="1" x14ac:dyDescent="0.35">
      <c r="A124" s="171"/>
      <c r="B124" s="171"/>
      <c r="C124" s="172"/>
      <c r="D124" s="173"/>
      <c r="E124" s="173"/>
      <c r="F124" s="173"/>
      <c r="G124" s="173"/>
      <c r="H124" s="173"/>
      <c r="I124" s="173"/>
      <c r="J124" s="119"/>
      <c r="K124" s="119"/>
      <c r="L124" s="119"/>
      <c r="M124" s="119"/>
      <c r="N124" s="119"/>
    </row>
    <row r="125" spans="1:14" ht="14.9" customHeight="1" x14ac:dyDescent="0.35">
      <c r="A125" s="171"/>
      <c r="B125" s="171"/>
      <c r="C125" s="172"/>
      <c r="D125" s="173"/>
      <c r="E125" s="173"/>
      <c r="F125" s="173"/>
      <c r="G125" s="173"/>
      <c r="H125" s="173"/>
      <c r="I125" s="173"/>
      <c r="J125" s="119"/>
      <c r="K125" s="119"/>
      <c r="L125" s="119"/>
      <c r="M125" s="119"/>
      <c r="N125" s="119"/>
    </row>
    <row r="126" spans="1:14" ht="14.9" customHeight="1" x14ac:dyDescent="0.35">
      <c r="A126" s="171"/>
      <c r="B126" s="171"/>
      <c r="C126" s="172"/>
      <c r="D126" s="173"/>
      <c r="E126" s="173"/>
      <c r="F126" s="173"/>
      <c r="G126" s="173"/>
      <c r="H126" s="173"/>
      <c r="I126" s="173"/>
      <c r="J126" s="119"/>
      <c r="K126" s="119"/>
      <c r="L126" s="119"/>
      <c r="M126" s="119"/>
      <c r="N126" s="119"/>
    </row>
    <row r="127" spans="1:14" ht="14.9" customHeight="1" x14ac:dyDescent="0.35">
      <c r="A127" s="171"/>
      <c r="B127" s="171"/>
      <c r="C127" s="172"/>
      <c r="D127" s="173"/>
      <c r="E127" s="173"/>
      <c r="F127" s="173"/>
      <c r="G127" s="173"/>
      <c r="H127" s="173"/>
      <c r="I127" s="173"/>
      <c r="J127" s="119"/>
      <c r="K127" s="119"/>
      <c r="L127" s="119"/>
      <c r="M127" s="119"/>
      <c r="N127" s="119"/>
    </row>
    <row r="128" spans="1:14" ht="14.9" customHeight="1" x14ac:dyDescent="0.35">
      <c r="A128" s="171"/>
      <c r="B128" s="171"/>
      <c r="C128" s="172"/>
      <c r="D128" s="173"/>
      <c r="E128" s="173"/>
      <c r="F128" s="173"/>
      <c r="G128" s="173"/>
      <c r="H128" s="173"/>
      <c r="I128" s="173"/>
      <c r="J128" s="119"/>
      <c r="K128" s="119"/>
      <c r="L128" s="119"/>
      <c r="M128" s="119"/>
      <c r="N128" s="119"/>
    </row>
    <row r="129" spans="1:14" ht="14.9" customHeight="1" x14ac:dyDescent="0.35">
      <c r="A129" s="171"/>
      <c r="B129" s="171"/>
      <c r="C129" s="172"/>
      <c r="D129" s="173"/>
      <c r="E129" s="173"/>
      <c r="F129" s="173"/>
      <c r="G129" s="173"/>
      <c r="H129" s="173"/>
      <c r="I129" s="173"/>
      <c r="J129" s="119"/>
      <c r="K129" s="119"/>
      <c r="L129" s="119"/>
      <c r="M129" s="119"/>
      <c r="N129" s="119"/>
    </row>
    <row r="130" spans="1:14" ht="14.9" customHeight="1" x14ac:dyDescent="0.35">
      <c r="A130" s="171"/>
      <c r="B130" s="171"/>
      <c r="C130" s="172"/>
      <c r="D130" s="173"/>
      <c r="E130" s="173"/>
      <c r="F130" s="173"/>
      <c r="G130" s="173"/>
      <c r="H130" s="173"/>
      <c r="I130" s="173"/>
      <c r="J130" s="119"/>
      <c r="K130" s="119"/>
      <c r="L130" s="119"/>
      <c r="M130" s="119"/>
      <c r="N130" s="119"/>
    </row>
    <row r="131" spans="1:14" ht="14.9" customHeight="1" x14ac:dyDescent="0.35">
      <c r="A131" s="171"/>
      <c r="B131" s="171"/>
      <c r="C131" s="172"/>
      <c r="D131" s="173"/>
      <c r="E131" s="173"/>
      <c r="F131" s="173"/>
      <c r="G131" s="173"/>
      <c r="H131" s="173"/>
      <c r="I131" s="173"/>
      <c r="J131" s="119"/>
      <c r="K131" s="119"/>
      <c r="L131" s="119"/>
      <c r="M131" s="119"/>
      <c r="N131" s="119"/>
    </row>
    <row r="132" spans="1:14" ht="14.9" customHeight="1" x14ac:dyDescent="0.35">
      <c r="A132" s="171"/>
      <c r="B132" s="171"/>
      <c r="C132" s="172"/>
      <c r="D132" s="173"/>
      <c r="E132" s="173"/>
      <c r="F132" s="173"/>
      <c r="G132" s="173"/>
      <c r="H132" s="173"/>
      <c r="I132" s="173"/>
      <c r="J132" s="119"/>
      <c r="K132" s="119"/>
      <c r="L132" s="119"/>
      <c r="M132" s="119"/>
      <c r="N132" s="119"/>
    </row>
    <row r="133" spans="1:14" ht="14.9" customHeight="1" x14ac:dyDescent="0.35">
      <c r="A133" s="171"/>
      <c r="B133" s="171"/>
      <c r="C133" s="172"/>
      <c r="D133" s="173"/>
      <c r="E133" s="173"/>
      <c r="F133" s="173"/>
      <c r="G133" s="173"/>
      <c r="H133" s="173"/>
      <c r="I133" s="173"/>
      <c r="J133" s="119"/>
      <c r="K133" s="119"/>
      <c r="L133" s="119"/>
      <c r="M133" s="119"/>
      <c r="N133" s="119"/>
    </row>
    <row r="134" spans="1:14" ht="14.9" customHeight="1" x14ac:dyDescent="0.35">
      <c r="A134" s="171"/>
      <c r="B134" s="171"/>
      <c r="C134" s="172"/>
      <c r="D134" s="173"/>
      <c r="E134" s="173"/>
      <c r="F134" s="173"/>
      <c r="G134" s="173"/>
      <c r="H134" s="173"/>
      <c r="I134" s="173"/>
      <c r="J134" s="119"/>
      <c r="K134" s="119"/>
      <c r="L134" s="119"/>
      <c r="M134" s="119"/>
      <c r="N134" s="119"/>
    </row>
    <row r="135" spans="1:14" ht="14.9" customHeight="1" x14ac:dyDescent="0.35">
      <c r="A135" s="171"/>
      <c r="B135" s="171"/>
      <c r="C135" s="172"/>
      <c r="D135" s="173"/>
      <c r="E135" s="173"/>
      <c r="F135" s="173"/>
      <c r="G135" s="173"/>
      <c r="H135" s="173"/>
      <c r="I135" s="173"/>
      <c r="J135" s="119"/>
      <c r="K135" s="119"/>
      <c r="L135" s="119"/>
      <c r="M135" s="119"/>
      <c r="N135" s="119"/>
    </row>
    <row r="136" spans="1:14" ht="14.9" customHeight="1" x14ac:dyDescent="0.35">
      <c r="A136" s="171"/>
      <c r="B136" s="171"/>
      <c r="C136" s="172"/>
      <c r="D136" s="173"/>
      <c r="E136" s="173"/>
      <c r="F136" s="173"/>
      <c r="G136" s="173"/>
      <c r="H136" s="173"/>
      <c r="I136" s="173"/>
      <c r="J136" s="119"/>
      <c r="K136" s="119"/>
      <c r="L136" s="119"/>
      <c r="M136" s="119"/>
      <c r="N136" s="119"/>
    </row>
    <row r="137" spans="1:14" ht="14.9" customHeight="1" x14ac:dyDescent="0.35">
      <c r="A137" s="171"/>
      <c r="B137" s="171"/>
      <c r="C137" s="172"/>
      <c r="D137" s="173"/>
      <c r="E137" s="173"/>
      <c r="F137" s="173"/>
      <c r="G137" s="173"/>
      <c r="H137" s="173"/>
      <c r="I137" s="173"/>
      <c r="J137" s="119"/>
      <c r="K137" s="119"/>
      <c r="L137" s="119"/>
      <c r="M137" s="119"/>
      <c r="N137" s="119"/>
    </row>
    <row r="138" spans="1:14" ht="14.9" customHeight="1" x14ac:dyDescent="0.35">
      <c r="A138" s="171"/>
      <c r="B138" s="171"/>
      <c r="C138" s="172"/>
      <c r="D138" s="173"/>
      <c r="E138" s="173"/>
      <c r="F138" s="173"/>
      <c r="G138" s="173"/>
      <c r="H138" s="173"/>
      <c r="I138" s="173"/>
      <c r="J138" s="119"/>
      <c r="K138" s="119"/>
      <c r="L138" s="119"/>
      <c r="M138" s="119"/>
      <c r="N138" s="119"/>
    </row>
    <row r="139" spans="1:14" ht="14.9" customHeight="1" x14ac:dyDescent="0.35">
      <c r="A139" s="171"/>
      <c r="B139" s="171"/>
      <c r="C139" s="172"/>
      <c r="D139" s="173"/>
      <c r="E139" s="173"/>
      <c r="F139" s="173"/>
      <c r="G139" s="173"/>
      <c r="H139" s="173"/>
      <c r="I139" s="173"/>
      <c r="J139" s="119"/>
      <c r="K139" s="119"/>
      <c r="L139" s="119"/>
      <c r="M139" s="119"/>
      <c r="N139" s="119"/>
    </row>
    <row r="140" spans="1:14" ht="14.9" customHeight="1" x14ac:dyDescent="0.35">
      <c r="A140" s="171"/>
      <c r="B140" s="171"/>
      <c r="C140" s="172"/>
      <c r="D140" s="173"/>
      <c r="E140" s="173"/>
      <c r="F140" s="173"/>
      <c r="G140" s="173"/>
      <c r="H140" s="173"/>
      <c r="I140" s="173"/>
      <c r="J140" s="119"/>
      <c r="K140" s="119"/>
      <c r="L140" s="119"/>
      <c r="M140" s="119"/>
      <c r="N140" s="119"/>
    </row>
    <row r="141" spans="1:14" ht="14.9" customHeight="1" x14ac:dyDescent="0.35">
      <c r="A141" s="171"/>
      <c r="B141" s="171"/>
      <c r="C141" s="172"/>
      <c r="D141" s="173"/>
      <c r="E141" s="173"/>
      <c r="F141" s="173"/>
      <c r="G141" s="173"/>
      <c r="H141" s="173"/>
      <c r="I141" s="173"/>
      <c r="J141" s="119"/>
      <c r="K141" s="119"/>
      <c r="L141" s="119"/>
      <c r="M141" s="119"/>
      <c r="N141" s="119"/>
    </row>
    <row r="142" spans="1:14" ht="14.9" customHeight="1" x14ac:dyDescent="0.35">
      <c r="A142" s="171"/>
      <c r="B142" s="171"/>
      <c r="C142" s="172"/>
      <c r="D142" s="173"/>
      <c r="E142" s="173"/>
      <c r="F142" s="173"/>
      <c r="G142" s="173"/>
      <c r="H142" s="173"/>
      <c r="I142" s="173"/>
      <c r="J142" s="119"/>
      <c r="K142" s="119"/>
      <c r="L142" s="119"/>
      <c r="M142" s="119"/>
      <c r="N142" s="119"/>
    </row>
    <row r="143" spans="1:14" ht="14.9" customHeight="1" x14ac:dyDescent="0.35">
      <c r="A143" s="171"/>
      <c r="B143" s="171"/>
      <c r="C143" s="172"/>
      <c r="D143" s="173"/>
      <c r="E143" s="173"/>
      <c r="F143" s="173"/>
      <c r="G143" s="173"/>
      <c r="H143" s="173"/>
      <c r="I143" s="173"/>
      <c r="J143" s="119"/>
      <c r="K143" s="119"/>
      <c r="L143" s="119"/>
      <c r="M143" s="119"/>
      <c r="N143" s="119"/>
    </row>
    <row r="144" spans="1:14" ht="14.9" customHeight="1" x14ac:dyDescent="0.35">
      <c r="A144" s="171"/>
      <c r="B144" s="171"/>
      <c r="C144" s="172"/>
      <c r="D144" s="173"/>
      <c r="E144" s="173"/>
      <c r="F144" s="173"/>
      <c r="G144" s="173"/>
      <c r="H144" s="173"/>
      <c r="I144" s="173"/>
      <c r="J144" s="119"/>
      <c r="K144" s="119"/>
      <c r="L144" s="119"/>
      <c r="M144" s="119"/>
      <c r="N144" s="119"/>
    </row>
    <row r="145" spans="1:14" ht="14.9" customHeight="1" x14ac:dyDescent="0.35">
      <c r="A145" s="171"/>
      <c r="B145" s="171"/>
      <c r="C145" s="172"/>
      <c r="D145" s="173"/>
      <c r="E145" s="173"/>
      <c r="F145" s="173"/>
      <c r="G145" s="173"/>
      <c r="H145" s="173"/>
      <c r="I145" s="173"/>
      <c r="J145" s="119"/>
      <c r="K145" s="119"/>
      <c r="L145" s="119"/>
      <c r="M145" s="119"/>
      <c r="N145" s="119"/>
    </row>
    <row r="146" spans="1:14" ht="14.9" customHeight="1" x14ac:dyDescent="0.35">
      <c r="A146" s="171"/>
      <c r="B146" s="171"/>
      <c r="C146" s="172"/>
      <c r="D146" s="173"/>
      <c r="E146" s="173"/>
      <c r="F146" s="173"/>
      <c r="G146" s="173"/>
      <c r="H146" s="173"/>
      <c r="I146" s="173"/>
      <c r="J146" s="119"/>
      <c r="K146" s="119"/>
      <c r="L146" s="119"/>
      <c r="M146" s="119"/>
      <c r="N146" s="119"/>
    </row>
    <row r="147" spans="1:14" ht="14.9" customHeight="1" x14ac:dyDescent="0.35">
      <c r="A147" s="171"/>
      <c r="B147" s="171"/>
      <c r="C147" s="172"/>
      <c r="D147" s="173"/>
      <c r="E147" s="173"/>
      <c r="F147" s="173"/>
      <c r="G147" s="173"/>
      <c r="H147" s="173"/>
      <c r="I147" s="173"/>
      <c r="J147" s="119"/>
      <c r="K147" s="119"/>
      <c r="L147" s="119"/>
      <c r="M147" s="119"/>
      <c r="N147" s="119"/>
    </row>
    <row r="148" spans="1:14" ht="14.9" customHeight="1" x14ac:dyDescent="0.35">
      <c r="A148" s="171"/>
      <c r="B148" s="171"/>
      <c r="C148" s="172"/>
      <c r="D148" s="173"/>
      <c r="E148" s="173"/>
      <c r="F148" s="173"/>
      <c r="G148" s="173"/>
      <c r="H148" s="173"/>
      <c r="I148" s="173"/>
      <c r="J148" s="119"/>
      <c r="K148" s="119"/>
      <c r="L148" s="119"/>
      <c r="M148" s="119"/>
      <c r="N148" s="119"/>
    </row>
    <row r="149" spans="1:14" ht="14.9" customHeight="1" x14ac:dyDescent="0.35">
      <c r="A149" s="171"/>
      <c r="B149" s="171"/>
      <c r="C149" s="172"/>
      <c r="D149" s="173"/>
      <c r="E149" s="173"/>
      <c r="F149" s="173"/>
      <c r="G149" s="173"/>
      <c r="H149" s="173"/>
      <c r="I149" s="173"/>
      <c r="J149" s="119"/>
      <c r="K149" s="119"/>
      <c r="L149" s="119"/>
      <c r="M149" s="119"/>
      <c r="N149" s="119"/>
    </row>
    <row r="150" spans="1:14" ht="14.9" customHeight="1" x14ac:dyDescent="0.35">
      <c r="A150" s="171"/>
      <c r="B150" s="171"/>
      <c r="C150" s="172"/>
      <c r="D150" s="173"/>
      <c r="E150" s="173"/>
      <c r="F150" s="173"/>
      <c r="G150" s="173"/>
      <c r="H150" s="173"/>
      <c r="I150" s="173"/>
      <c r="J150" s="119"/>
      <c r="K150" s="119"/>
      <c r="L150" s="119"/>
      <c r="M150" s="119"/>
      <c r="N150" s="119"/>
    </row>
    <row r="151" spans="1:14" ht="14.9" customHeight="1" x14ac:dyDescent="0.35">
      <c r="A151" s="171"/>
      <c r="B151" s="171"/>
      <c r="C151" s="172"/>
      <c r="D151" s="173"/>
      <c r="E151" s="173"/>
      <c r="F151" s="173"/>
      <c r="G151" s="173"/>
      <c r="H151" s="173"/>
      <c r="I151" s="173"/>
      <c r="J151" s="119"/>
      <c r="K151" s="119"/>
      <c r="L151" s="119"/>
      <c r="M151" s="119"/>
      <c r="N151" s="119"/>
    </row>
    <row r="152" spans="1:14" ht="14.9" customHeight="1" x14ac:dyDescent="0.35">
      <c r="A152" s="171"/>
      <c r="B152" s="171"/>
      <c r="C152" s="172"/>
      <c r="D152" s="173"/>
      <c r="E152" s="173"/>
      <c r="F152" s="173"/>
      <c r="G152" s="173"/>
      <c r="H152" s="173"/>
      <c r="I152" s="173"/>
      <c r="J152" s="119"/>
      <c r="K152" s="119"/>
      <c r="L152" s="119"/>
      <c r="M152" s="119"/>
      <c r="N152" s="119"/>
    </row>
    <row r="153" spans="1:14" ht="14.9" customHeight="1" x14ac:dyDescent="0.35">
      <c r="A153" s="171"/>
      <c r="B153" s="171"/>
      <c r="C153" s="172"/>
      <c r="D153" s="173"/>
      <c r="E153" s="173"/>
      <c r="F153" s="173"/>
      <c r="G153" s="173"/>
      <c r="H153" s="173"/>
      <c r="I153" s="173"/>
      <c r="J153" s="119"/>
      <c r="K153" s="119"/>
      <c r="L153" s="119"/>
      <c r="M153" s="119"/>
      <c r="N153" s="119"/>
    </row>
    <row r="154" spans="1:14" ht="14.9" customHeight="1" x14ac:dyDescent="0.35">
      <c r="A154" s="171"/>
      <c r="B154" s="171"/>
      <c r="C154" s="172"/>
      <c r="D154" s="173"/>
      <c r="E154" s="173"/>
      <c r="F154" s="173"/>
      <c r="G154" s="173"/>
      <c r="H154" s="173"/>
      <c r="I154" s="173"/>
      <c r="J154" s="119"/>
      <c r="K154" s="119"/>
      <c r="L154" s="119"/>
      <c r="M154" s="119"/>
      <c r="N154" s="119"/>
    </row>
    <row r="155" spans="1:14" ht="14.9" customHeight="1" x14ac:dyDescent="0.35">
      <c r="A155" s="171"/>
      <c r="B155" s="171"/>
      <c r="C155" s="172"/>
      <c r="D155" s="173"/>
      <c r="E155" s="173"/>
      <c r="F155" s="173"/>
      <c r="G155" s="173"/>
      <c r="H155" s="173"/>
      <c r="I155" s="173"/>
      <c r="J155" s="119"/>
      <c r="K155" s="119"/>
      <c r="L155" s="119"/>
      <c r="M155" s="119"/>
      <c r="N155" s="119"/>
    </row>
    <row r="156" spans="1:14" ht="14.9" customHeight="1" x14ac:dyDescent="0.35">
      <c r="A156" s="171"/>
      <c r="B156" s="171"/>
      <c r="C156" s="172"/>
      <c r="D156" s="173"/>
      <c r="E156" s="173"/>
      <c r="F156" s="173"/>
      <c r="G156" s="173"/>
      <c r="H156" s="173"/>
      <c r="I156" s="173"/>
      <c r="J156" s="119"/>
      <c r="K156" s="119"/>
      <c r="L156" s="119"/>
      <c r="M156" s="119"/>
      <c r="N156" s="119"/>
    </row>
    <row r="157" spans="1:14" ht="14.9" customHeight="1" x14ac:dyDescent="0.35">
      <c r="A157" s="171"/>
      <c r="B157" s="171"/>
      <c r="C157" s="172"/>
      <c r="D157" s="173"/>
      <c r="E157" s="173"/>
      <c r="F157" s="173"/>
      <c r="G157" s="173"/>
      <c r="H157" s="173"/>
      <c r="I157" s="173"/>
      <c r="J157" s="119"/>
      <c r="K157" s="119"/>
      <c r="L157" s="119"/>
      <c r="M157" s="119"/>
      <c r="N157" s="119"/>
    </row>
    <row r="158" spans="1:14" ht="14.9" customHeight="1" x14ac:dyDescent="0.35">
      <c r="A158" s="171"/>
      <c r="B158" s="171"/>
      <c r="C158" s="172"/>
      <c r="D158" s="173"/>
      <c r="E158" s="173"/>
      <c r="F158" s="173"/>
      <c r="G158" s="173"/>
      <c r="H158" s="173"/>
      <c r="I158" s="173"/>
      <c r="J158" s="119"/>
      <c r="K158" s="119"/>
      <c r="L158" s="119"/>
      <c r="M158" s="119"/>
      <c r="N158" s="119"/>
    </row>
    <row r="159" spans="1:14" ht="14.9" customHeight="1" x14ac:dyDescent="0.35">
      <c r="A159" s="171"/>
      <c r="B159" s="171"/>
      <c r="C159" s="172"/>
      <c r="D159" s="173"/>
      <c r="E159" s="173"/>
      <c r="F159" s="173"/>
      <c r="G159" s="173"/>
      <c r="H159" s="173"/>
      <c r="I159" s="173"/>
      <c r="J159" s="119"/>
      <c r="K159" s="119"/>
      <c r="L159" s="119"/>
      <c r="M159" s="119"/>
      <c r="N159" s="119"/>
    </row>
    <row r="160" spans="1:14" ht="14.9" customHeight="1" x14ac:dyDescent="0.35">
      <c r="A160" s="171"/>
      <c r="B160" s="171"/>
      <c r="C160" s="172"/>
      <c r="D160" s="173"/>
      <c r="E160" s="173"/>
      <c r="F160" s="173"/>
      <c r="G160" s="173"/>
      <c r="H160" s="173"/>
      <c r="I160" s="173"/>
      <c r="J160" s="119"/>
      <c r="K160" s="119"/>
      <c r="L160" s="119"/>
      <c r="M160" s="119"/>
      <c r="N160" s="119"/>
    </row>
    <row r="161" spans="1:14" ht="14.9" customHeight="1" x14ac:dyDescent="0.35">
      <c r="A161" s="171"/>
      <c r="B161" s="171"/>
      <c r="C161" s="172"/>
      <c r="D161" s="173"/>
      <c r="E161" s="173"/>
      <c r="F161" s="173"/>
      <c r="G161" s="173"/>
      <c r="H161" s="173"/>
      <c r="I161" s="173"/>
      <c r="J161" s="119"/>
      <c r="K161" s="119"/>
      <c r="L161" s="119"/>
      <c r="M161" s="119"/>
      <c r="N161" s="119"/>
    </row>
    <row r="162" spans="1:14" ht="14.9" customHeight="1" x14ac:dyDescent="0.35">
      <c r="A162" s="171"/>
      <c r="B162" s="171"/>
      <c r="C162" s="172"/>
      <c r="D162" s="173"/>
      <c r="E162" s="173"/>
      <c r="F162" s="173"/>
      <c r="G162" s="173"/>
      <c r="H162" s="173"/>
      <c r="I162" s="173"/>
      <c r="J162" s="119"/>
      <c r="K162" s="119"/>
      <c r="L162" s="119"/>
      <c r="M162" s="119"/>
      <c r="N162" s="119"/>
    </row>
    <row r="163" spans="1:14" ht="14.9" customHeight="1" x14ac:dyDescent="0.35">
      <c r="A163" s="171"/>
      <c r="B163" s="171"/>
      <c r="C163" s="172"/>
      <c r="D163" s="173"/>
      <c r="E163" s="173"/>
      <c r="F163" s="173"/>
      <c r="G163" s="173"/>
      <c r="H163" s="173"/>
      <c r="I163" s="173"/>
      <c r="J163" s="119"/>
      <c r="K163" s="119"/>
      <c r="L163" s="119"/>
      <c r="M163" s="119"/>
      <c r="N163" s="119"/>
    </row>
    <row r="164" spans="1:14" ht="14.9" customHeight="1" x14ac:dyDescent="0.35">
      <c r="A164" s="171"/>
      <c r="B164" s="171"/>
      <c r="C164" s="172"/>
      <c r="D164" s="173"/>
      <c r="E164" s="173"/>
      <c r="F164" s="173"/>
      <c r="G164" s="173"/>
      <c r="H164" s="173"/>
      <c r="I164" s="173"/>
      <c r="J164" s="119"/>
      <c r="K164" s="119"/>
      <c r="L164" s="119"/>
      <c r="M164" s="119"/>
      <c r="N164" s="119"/>
    </row>
    <row r="165" spans="1:14" ht="14.9" customHeight="1" x14ac:dyDescent="0.35">
      <c r="A165" s="171"/>
      <c r="B165" s="171"/>
      <c r="C165" s="172"/>
      <c r="D165" s="173"/>
      <c r="E165" s="173"/>
      <c r="F165" s="173"/>
      <c r="G165" s="173"/>
      <c r="H165" s="173"/>
      <c r="I165" s="173"/>
      <c r="J165" s="119"/>
      <c r="K165" s="119"/>
      <c r="L165" s="119"/>
      <c r="M165" s="119"/>
      <c r="N165" s="119"/>
    </row>
    <row r="166" spans="1:14" ht="14.9" customHeight="1" x14ac:dyDescent="0.35">
      <c r="A166" s="171"/>
      <c r="B166" s="171"/>
      <c r="C166" s="172"/>
      <c r="D166" s="173"/>
      <c r="E166" s="173"/>
      <c r="F166" s="173"/>
      <c r="G166" s="173"/>
      <c r="H166" s="173"/>
      <c r="I166" s="173"/>
      <c r="J166" s="119"/>
      <c r="K166" s="119"/>
      <c r="L166" s="119"/>
      <c r="M166" s="119"/>
      <c r="N166" s="119"/>
    </row>
    <row r="167" spans="1:14" ht="14.9" customHeight="1" x14ac:dyDescent="0.35">
      <c r="A167" s="171"/>
      <c r="B167" s="171"/>
      <c r="C167" s="172"/>
      <c r="D167" s="173"/>
      <c r="E167" s="173"/>
      <c r="F167" s="173"/>
      <c r="G167" s="173"/>
      <c r="H167" s="173"/>
      <c r="I167" s="173"/>
      <c r="J167" s="119"/>
      <c r="K167" s="119"/>
      <c r="L167" s="119"/>
      <c r="M167" s="119"/>
      <c r="N167" s="119"/>
    </row>
    <row r="168" spans="1:14" ht="14.9" customHeight="1" x14ac:dyDescent="0.35">
      <c r="A168" s="171"/>
      <c r="B168" s="171"/>
      <c r="C168" s="172"/>
      <c r="D168" s="173"/>
      <c r="E168" s="173"/>
      <c r="F168" s="173"/>
      <c r="G168" s="173"/>
      <c r="H168" s="173"/>
      <c r="I168" s="173"/>
      <c r="J168" s="119"/>
      <c r="K168" s="119"/>
      <c r="L168" s="119"/>
      <c r="M168" s="119"/>
      <c r="N168" s="119"/>
    </row>
    <row r="169" spans="1:14" ht="14.9" customHeight="1" x14ac:dyDescent="0.35">
      <c r="A169" s="171"/>
      <c r="B169" s="171"/>
      <c r="C169" s="172"/>
      <c r="D169" s="173"/>
      <c r="E169" s="173"/>
      <c r="F169" s="173"/>
      <c r="G169" s="173"/>
      <c r="H169" s="173"/>
      <c r="I169" s="173"/>
      <c r="J169" s="119"/>
      <c r="K169" s="119"/>
      <c r="L169" s="119"/>
      <c r="M169" s="119"/>
      <c r="N169" s="119"/>
    </row>
    <row r="170" spans="1:14" ht="14.9" customHeight="1" x14ac:dyDescent="0.35">
      <c r="A170" s="171"/>
      <c r="B170" s="171"/>
      <c r="C170" s="172"/>
      <c r="D170" s="173"/>
      <c r="E170" s="173"/>
      <c r="F170" s="173"/>
      <c r="G170" s="173"/>
      <c r="H170" s="173"/>
      <c r="I170" s="173"/>
      <c r="J170" s="119"/>
      <c r="K170" s="119"/>
      <c r="L170" s="119"/>
      <c r="M170" s="119"/>
      <c r="N170" s="119"/>
    </row>
    <row r="171" spans="1:14" ht="14.9" customHeight="1" x14ac:dyDescent="0.35">
      <c r="A171" s="171"/>
      <c r="B171" s="171"/>
      <c r="C171" s="172"/>
      <c r="D171" s="173"/>
      <c r="E171" s="173"/>
      <c r="F171" s="173"/>
      <c r="G171" s="173"/>
      <c r="H171" s="173"/>
      <c r="I171" s="173"/>
      <c r="J171" s="119"/>
      <c r="K171" s="119"/>
      <c r="L171" s="119"/>
      <c r="M171" s="119"/>
      <c r="N171" s="119"/>
    </row>
    <row r="172" spans="1:14" ht="14.9" customHeight="1" x14ac:dyDescent="0.35">
      <c r="A172" s="171"/>
      <c r="B172" s="171"/>
      <c r="C172" s="172"/>
      <c r="D172" s="173"/>
      <c r="E172" s="173"/>
      <c r="F172" s="173"/>
      <c r="G172" s="173"/>
      <c r="H172" s="173"/>
      <c r="I172" s="173"/>
      <c r="J172" s="119"/>
      <c r="K172" s="119"/>
      <c r="L172" s="119"/>
      <c r="M172" s="119"/>
      <c r="N172" s="119"/>
    </row>
    <row r="173" spans="1:14" ht="14.9" customHeight="1" x14ac:dyDescent="0.35">
      <c r="A173" s="171"/>
      <c r="B173" s="171"/>
      <c r="C173" s="172"/>
      <c r="D173" s="173"/>
      <c r="E173" s="173"/>
      <c r="F173" s="173"/>
      <c r="G173" s="173"/>
      <c r="H173" s="173"/>
      <c r="I173" s="173"/>
      <c r="J173" s="119"/>
      <c r="K173" s="119"/>
      <c r="L173" s="119"/>
      <c r="M173" s="119"/>
      <c r="N173" s="119"/>
    </row>
    <row r="174" spans="1:14" ht="14.9" customHeight="1" x14ac:dyDescent="0.35">
      <c r="A174" s="171"/>
      <c r="B174" s="171"/>
      <c r="C174" s="172"/>
      <c r="D174" s="173"/>
      <c r="E174" s="173"/>
      <c r="F174" s="173"/>
      <c r="G174" s="173"/>
      <c r="H174" s="173"/>
      <c r="I174" s="173"/>
      <c r="J174" s="119"/>
      <c r="K174" s="119"/>
      <c r="L174" s="119"/>
      <c r="M174" s="119"/>
      <c r="N174" s="119"/>
    </row>
    <row r="175" spans="1:14" ht="14.9" customHeight="1" x14ac:dyDescent="0.35">
      <c r="A175" s="171"/>
      <c r="B175" s="171"/>
      <c r="C175" s="172"/>
      <c r="D175" s="173"/>
      <c r="E175" s="173"/>
      <c r="F175" s="173"/>
      <c r="G175" s="173"/>
      <c r="H175" s="173"/>
      <c r="I175" s="173"/>
      <c r="J175" s="119"/>
      <c r="K175" s="119"/>
      <c r="L175" s="119"/>
      <c r="M175" s="119"/>
      <c r="N175" s="119"/>
    </row>
    <row r="176" spans="1:14" ht="14.9" customHeight="1" x14ac:dyDescent="0.35">
      <c r="A176" s="171"/>
      <c r="B176" s="171"/>
      <c r="C176" s="172"/>
      <c r="D176" s="173"/>
      <c r="E176" s="173"/>
      <c r="F176" s="173"/>
      <c r="G176" s="173"/>
      <c r="H176" s="173"/>
      <c r="I176" s="173"/>
      <c r="J176" s="119"/>
      <c r="K176" s="119"/>
      <c r="L176" s="119"/>
      <c r="M176" s="119"/>
      <c r="N176" s="119"/>
    </row>
    <row r="177" spans="1:14" ht="14.9" customHeight="1" x14ac:dyDescent="0.35">
      <c r="A177" s="171"/>
      <c r="B177" s="171"/>
      <c r="C177" s="172"/>
      <c r="D177" s="173"/>
      <c r="E177" s="173"/>
      <c r="F177" s="173"/>
      <c r="G177" s="173"/>
      <c r="H177" s="173"/>
      <c r="I177" s="173"/>
      <c r="J177" s="119"/>
      <c r="K177" s="119"/>
      <c r="L177" s="119"/>
      <c r="M177" s="119"/>
      <c r="N177" s="119"/>
    </row>
    <row r="178" spans="1:14" ht="14.9" customHeight="1" x14ac:dyDescent="0.35">
      <c r="A178" s="171"/>
      <c r="B178" s="171"/>
      <c r="C178" s="172"/>
      <c r="D178" s="173"/>
      <c r="E178" s="173"/>
      <c r="F178" s="173"/>
      <c r="G178" s="173"/>
      <c r="H178" s="173"/>
      <c r="I178" s="173"/>
      <c r="J178" s="119"/>
      <c r="K178" s="119"/>
      <c r="L178" s="119"/>
      <c r="M178" s="119"/>
      <c r="N178" s="119"/>
    </row>
    <row r="179" spans="1:14" ht="14.9" customHeight="1" x14ac:dyDescent="0.35">
      <c r="A179" s="171"/>
      <c r="B179" s="171"/>
      <c r="C179" s="172"/>
      <c r="D179" s="173"/>
      <c r="E179" s="173"/>
      <c r="F179" s="173"/>
      <c r="G179" s="173"/>
      <c r="H179" s="173"/>
      <c r="I179" s="173"/>
      <c r="J179" s="119"/>
      <c r="K179" s="119"/>
      <c r="L179" s="119"/>
      <c r="M179" s="119"/>
      <c r="N179" s="119"/>
    </row>
    <row r="180" spans="1:14" ht="14.9" customHeight="1" x14ac:dyDescent="0.35">
      <c r="A180" s="171"/>
      <c r="B180" s="171"/>
      <c r="C180" s="172"/>
      <c r="D180" s="173"/>
      <c r="E180" s="173"/>
      <c r="F180" s="173"/>
      <c r="G180" s="173"/>
      <c r="H180" s="173"/>
      <c r="I180" s="173"/>
      <c r="J180" s="119"/>
      <c r="K180" s="119"/>
      <c r="L180" s="119"/>
      <c r="M180" s="119"/>
      <c r="N180" s="119"/>
    </row>
    <row r="181" spans="1:14" ht="14.9" customHeight="1" x14ac:dyDescent="0.35">
      <c r="A181" s="171"/>
      <c r="B181" s="171"/>
      <c r="C181" s="172"/>
      <c r="D181" s="173"/>
      <c r="E181" s="173"/>
      <c r="F181" s="173"/>
      <c r="G181" s="173"/>
      <c r="H181" s="173"/>
      <c r="I181" s="173"/>
      <c r="J181" s="119"/>
      <c r="K181" s="119"/>
      <c r="L181" s="119"/>
      <c r="M181" s="119"/>
      <c r="N181" s="119"/>
    </row>
    <row r="182" spans="1:14" ht="14.9" customHeight="1" x14ac:dyDescent="0.35">
      <c r="A182" s="171"/>
      <c r="B182" s="171"/>
      <c r="C182" s="172"/>
      <c r="D182" s="173"/>
      <c r="E182" s="173"/>
      <c r="F182" s="173"/>
      <c r="G182" s="173"/>
      <c r="H182" s="173"/>
      <c r="I182" s="173"/>
      <c r="J182" s="119"/>
      <c r="K182" s="119"/>
      <c r="L182" s="119"/>
      <c r="M182" s="119"/>
      <c r="N182" s="119"/>
    </row>
    <row r="183" spans="1:14" ht="14.9" customHeight="1" x14ac:dyDescent="0.35">
      <c r="A183" s="171"/>
      <c r="B183" s="171"/>
      <c r="C183" s="172"/>
      <c r="D183" s="173"/>
      <c r="E183" s="173"/>
      <c r="F183" s="173"/>
      <c r="G183" s="173"/>
      <c r="H183" s="173"/>
      <c r="I183" s="173"/>
      <c r="J183" s="119"/>
      <c r="K183" s="119"/>
      <c r="L183" s="119"/>
      <c r="M183" s="119"/>
      <c r="N183" s="119"/>
    </row>
    <row r="184" spans="1:14" ht="14.9" customHeight="1" x14ac:dyDescent="0.35">
      <c r="A184" s="171"/>
      <c r="B184" s="171"/>
      <c r="C184" s="172"/>
      <c r="D184" s="173"/>
      <c r="E184" s="173"/>
      <c r="F184" s="173"/>
      <c r="G184" s="173"/>
      <c r="H184" s="173"/>
      <c r="I184" s="173"/>
      <c r="J184" s="119"/>
      <c r="K184" s="119"/>
      <c r="L184" s="119"/>
      <c r="M184" s="119"/>
      <c r="N184" s="119"/>
    </row>
    <row r="185" spans="1:14" ht="14.9" customHeight="1" x14ac:dyDescent="0.35"/>
    <row r="186" spans="1:14" ht="14.9" customHeight="1" x14ac:dyDescent="0.35"/>
    <row r="187" spans="1:14" ht="14.9" customHeight="1" x14ac:dyDescent="0.35"/>
    <row r="188" spans="1:14" ht="14.9" customHeight="1" x14ac:dyDescent="0.35"/>
    <row r="189" spans="1:14" ht="14.9" customHeight="1" x14ac:dyDescent="0.35"/>
    <row r="190" spans="1:14" ht="14.9" customHeight="1" x14ac:dyDescent="0.35"/>
    <row r="191" spans="1:14" ht="14.9" customHeight="1" x14ac:dyDescent="0.35"/>
    <row r="192" spans="1:14" ht="14.9" customHeight="1" x14ac:dyDescent="0.35"/>
    <row r="193" ht="14.9" customHeight="1" x14ac:dyDescent="0.35"/>
    <row r="194" ht="14.9" customHeight="1" x14ac:dyDescent="0.35"/>
    <row r="195" ht="14.9" customHeight="1" x14ac:dyDescent="0.35"/>
    <row r="196" ht="14.9" customHeight="1" x14ac:dyDescent="0.35"/>
    <row r="197" ht="14.9" customHeight="1" x14ac:dyDescent="0.35"/>
    <row r="198" ht="14.9" customHeight="1" x14ac:dyDescent="0.35"/>
    <row r="199" ht="14.9" customHeight="1" x14ac:dyDescent="0.35"/>
    <row r="200" ht="14.9" customHeight="1" x14ac:dyDescent="0.35"/>
    <row r="201" ht="14.9" customHeight="1" x14ac:dyDescent="0.35"/>
    <row r="202" ht="14.9" customHeight="1" x14ac:dyDescent="0.35"/>
    <row r="203" ht="14.9" customHeight="1" x14ac:dyDescent="0.35"/>
    <row r="204" ht="14.9" customHeight="1" x14ac:dyDescent="0.35"/>
    <row r="205" ht="14.9" customHeight="1" x14ac:dyDescent="0.35"/>
    <row r="206" ht="14.9" customHeight="1" x14ac:dyDescent="0.35"/>
    <row r="207" ht="14.9" customHeight="1"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83B-BADB-485B-8668-A5382C1CC82E}">
  <dimension ref="A1:BF322"/>
  <sheetViews>
    <sheetView topLeftCell="A32" workbookViewId="0">
      <selection activeCell="A38" sqref="A38"/>
    </sheetView>
  </sheetViews>
  <sheetFormatPr defaultColWidth="0" defaultRowHeight="14.5" zeroHeight="1" x14ac:dyDescent="0.35"/>
  <cols>
    <col min="1" max="1" width="15.54296875" style="123" customWidth="1"/>
    <col min="2" max="2" width="6.453125" style="123" customWidth="1"/>
    <col min="3" max="3" width="11.7265625" style="123" customWidth="1"/>
    <col min="4" max="5" width="32.453125" style="123" customWidth="1"/>
    <col min="6" max="6" width="32.7265625" style="123" customWidth="1"/>
    <col min="7" max="7" width="11.7265625" style="123" customWidth="1"/>
    <col min="8" max="13" width="11.453125" style="123" customWidth="1"/>
    <col min="14" max="14" width="12.453125" style="123" customWidth="1"/>
    <col min="15" max="58" width="11.453125" style="123" customWidth="1"/>
    <col min="59" max="16384" width="0" style="123" hidden="1"/>
  </cols>
  <sheetData>
    <row r="1" spans="1:58" customFormat="1" x14ac:dyDescent="0.35">
      <c r="A1" s="2" t="s">
        <v>0</v>
      </c>
      <c r="B1">
        <v>3.75</v>
      </c>
    </row>
    <row r="2" spans="1:58" customFormat="1" x14ac:dyDescent="0.35">
      <c r="A2" s="2" t="s">
        <v>1</v>
      </c>
      <c r="B2" t="s">
        <v>28</v>
      </c>
    </row>
    <row r="3" spans="1:58" customFormat="1" x14ac:dyDescent="0.35">
      <c r="A3" s="2" t="s">
        <v>2</v>
      </c>
      <c r="B3" t="s">
        <v>101</v>
      </c>
    </row>
    <row r="4" spans="1:58" customFormat="1" x14ac:dyDescent="0.35">
      <c r="A4" s="2" t="s">
        <v>3</v>
      </c>
      <c r="B4" t="s">
        <v>102</v>
      </c>
    </row>
    <row r="5" spans="1:58" customFormat="1" x14ac:dyDescent="0.35">
      <c r="A5" s="2" t="s">
        <v>4</v>
      </c>
      <c r="B5" t="s">
        <v>103</v>
      </c>
    </row>
    <row r="6" spans="1:58" customFormat="1" x14ac:dyDescent="0.35">
      <c r="A6" s="2" t="s">
        <v>5</v>
      </c>
      <c r="B6" t="s">
        <v>32</v>
      </c>
    </row>
    <row r="7" spans="1:58" customFormat="1" x14ac:dyDescent="0.35">
      <c r="A7" s="2" t="s">
        <v>6</v>
      </c>
      <c r="B7" t="s">
        <v>33</v>
      </c>
    </row>
    <row r="8" spans="1:58" customFormat="1" x14ac:dyDescent="0.35">
      <c r="A8" s="2" t="s">
        <v>7</v>
      </c>
      <c r="B8" t="s">
        <v>104</v>
      </c>
    </row>
    <row r="9" spans="1:58" customFormat="1" x14ac:dyDescent="0.35"/>
    <row r="10" spans="1:58" ht="14.9" customHeight="1" x14ac:dyDescent="0.35">
      <c r="B10" s="228" t="s">
        <v>79</v>
      </c>
      <c r="C10" s="229">
        <v>3.75</v>
      </c>
      <c r="D10" s="229"/>
      <c r="E10" s="229"/>
      <c r="F10" s="229"/>
      <c r="G10" s="229"/>
      <c r="H10" s="229"/>
      <c r="I10" s="229"/>
      <c r="J10" s="23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row>
    <row r="11" spans="1:58" ht="14.9" customHeight="1" x14ac:dyDescent="0.35">
      <c r="B11" s="231"/>
      <c r="C11" s="232"/>
      <c r="D11" s="233"/>
      <c r="E11" s="233"/>
      <c r="F11" s="233"/>
      <c r="G11" s="233"/>
      <c r="H11" s="233"/>
      <c r="I11" s="233"/>
      <c r="J11" s="23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row>
    <row r="12" spans="1:58" s="169" customFormat="1" ht="14.9" customHeight="1" x14ac:dyDescent="0.35">
      <c r="A12" s="123"/>
      <c r="B12" s="235" t="s">
        <v>80</v>
      </c>
      <c r="C12" s="236" t="s">
        <v>81</v>
      </c>
      <c r="D12" s="236" t="s">
        <v>82</v>
      </c>
      <c r="E12" s="236"/>
      <c r="F12" s="236"/>
      <c r="G12" s="236"/>
      <c r="H12" s="236"/>
      <c r="I12" s="236"/>
      <c r="J12" s="237"/>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row>
    <row r="13" spans="1:58" s="169" customFormat="1" ht="14.9" customHeight="1" x14ac:dyDescent="0.35">
      <c r="A13" s="123"/>
      <c r="B13" s="235"/>
      <c r="C13" s="236"/>
      <c r="D13" s="236"/>
      <c r="E13" s="236"/>
      <c r="F13" s="236"/>
      <c r="G13" s="236"/>
      <c r="H13" s="236"/>
      <c r="I13" s="236"/>
      <c r="J13" s="237"/>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row>
    <row r="14" spans="1:58" s="169" customFormat="1" ht="14.9" customHeight="1" x14ac:dyDescent="0.35">
      <c r="A14" s="123"/>
      <c r="B14" s="235"/>
      <c r="C14" s="236"/>
      <c r="D14" s="236" t="s">
        <v>83</v>
      </c>
      <c r="E14" s="236"/>
      <c r="F14" s="236"/>
      <c r="G14" s="236"/>
      <c r="H14" s="236"/>
      <c r="I14" s="236"/>
      <c r="J14" s="237"/>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row>
    <row r="15" spans="1:58" s="169" customFormat="1" ht="14.9" customHeight="1" x14ac:dyDescent="0.35">
      <c r="A15" s="123"/>
      <c r="B15" s="235"/>
      <c r="C15" s="236"/>
      <c r="D15" s="236" t="s">
        <v>84</v>
      </c>
      <c r="E15" s="236"/>
      <c r="F15" s="236"/>
      <c r="G15" s="236"/>
      <c r="H15" s="236"/>
      <c r="I15" s="236"/>
      <c r="J15" s="237"/>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row>
    <row r="16" spans="1:58" s="169" customFormat="1" ht="14.9" customHeight="1" x14ac:dyDescent="0.35">
      <c r="A16" s="123"/>
      <c r="B16" s="235"/>
      <c r="C16" s="236"/>
      <c r="D16" s="236"/>
      <c r="E16" s="236"/>
      <c r="F16" s="236"/>
      <c r="G16" s="236"/>
      <c r="H16" s="236"/>
      <c r="I16" s="236"/>
      <c r="J16" s="237"/>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row>
    <row r="17" spans="1:58" s="169" customFormat="1" ht="14.9" customHeight="1" x14ac:dyDescent="0.35">
      <c r="A17" s="123"/>
      <c r="B17" s="235"/>
      <c r="C17" s="236"/>
      <c r="D17" s="236" t="s">
        <v>85</v>
      </c>
      <c r="E17" s="236"/>
      <c r="F17" s="236"/>
      <c r="G17" s="236"/>
      <c r="H17" s="236"/>
      <c r="I17" s="236"/>
      <c r="J17" s="23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row>
    <row r="18" spans="1:58" s="169" customFormat="1" ht="14.9" customHeight="1" x14ac:dyDescent="0.35">
      <c r="A18" s="123"/>
      <c r="B18" s="235"/>
      <c r="C18" s="236"/>
      <c r="D18" s="236" t="s">
        <v>86</v>
      </c>
      <c r="E18" s="236"/>
      <c r="F18" s="236"/>
      <c r="G18" s="236"/>
      <c r="H18" s="236"/>
      <c r="I18" s="236"/>
      <c r="J18" s="237"/>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row>
    <row r="19" spans="1:58" s="169" customFormat="1" ht="14.9" customHeight="1" x14ac:dyDescent="0.35">
      <c r="A19" s="123"/>
      <c r="B19" s="235"/>
      <c r="C19" s="236"/>
      <c r="D19" s="236" t="s">
        <v>87</v>
      </c>
      <c r="E19" s="236"/>
      <c r="F19" s="236"/>
      <c r="G19" s="236"/>
      <c r="H19" s="236"/>
      <c r="I19" s="236"/>
      <c r="J19" s="237"/>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row>
    <row r="20" spans="1:58" s="169" customFormat="1" ht="14.9" customHeight="1" x14ac:dyDescent="0.35">
      <c r="A20" s="123"/>
      <c r="B20" s="235"/>
      <c r="C20" s="236"/>
      <c r="D20" s="236"/>
      <c r="E20" s="236"/>
      <c r="F20" s="236"/>
      <c r="G20" s="236"/>
      <c r="H20" s="236"/>
      <c r="I20" s="236"/>
      <c r="J20" s="237"/>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row>
    <row r="21" spans="1:58" s="169" customFormat="1" ht="14.9" customHeight="1" x14ac:dyDescent="0.35">
      <c r="A21" s="123"/>
      <c r="B21" s="235"/>
      <c r="C21" s="236"/>
      <c r="D21" s="238" t="s">
        <v>88</v>
      </c>
      <c r="E21" s="236"/>
      <c r="F21" s="236"/>
      <c r="G21" s="236"/>
      <c r="H21" s="236"/>
      <c r="I21" s="236"/>
      <c r="J21" s="237"/>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row>
    <row r="22" spans="1:58" s="169" customFormat="1" ht="14.9" customHeight="1" x14ac:dyDescent="0.35">
      <c r="A22" s="123"/>
      <c r="B22" s="235"/>
      <c r="C22" s="236"/>
      <c r="E22" s="238" t="s">
        <v>89</v>
      </c>
      <c r="F22" s="236"/>
      <c r="G22" s="236"/>
      <c r="H22" s="236"/>
      <c r="I22" s="236"/>
      <c r="J22" s="237"/>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row>
    <row r="23" spans="1:58" s="169" customFormat="1" ht="14.9" customHeight="1" x14ac:dyDescent="0.35">
      <c r="A23" s="123"/>
      <c r="B23" s="235"/>
      <c r="C23" s="236"/>
      <c r="E23" s="238" t="s">
        <v>90</v>
      </c>
      <c r="F23" s="236"/>
      <c r="G23" s="236"/>
      <c r="H23" s="236"/>
      <c r="I23" s="236"/>
      <c r="J23" s="237"/>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row>
    <row r="24" spans="1:58" s="169" customFormat="1" ht="14.9" customHeight="1" x14ac:dyDescent="0.35">
      <c r="A24" s="123"/>
      <c r="B24" s="235"/>
      <c r="C24" s="236"/>
      <c r="E24" s="238" t="s">
        <v>91</v>
      </c>
      <c r="F24" s="236"/>
      <c r="G24" s="236"/>
      <c r="H24" s="236"/>
      <c r="I24" s="236"/>
      <c r="J24" s="237"/>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row>
    <row r="25" spans="1:58" s="169" customFormat="1" ht="14.9" customHeight="1" x14ac:dyDescent="0.35">
      <c r="A25" s="123"/>
      <c r="B25" s="235"/>
      <c r="C25" s="236"/>
      <c r="E25" s="238" t="s">
        <v>92</v>
      </c>
      <c r="F25" s="236"/>
      <c r="G25" s="236"/>
      <c r="H25" s="236"/>
      <c r="I25" s="236"/>
      <c r="J25" s="237"/>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row>
    <row r="26" spans="1:58" s="169" customFormat="1" ht="14.9" customHeight="1" x14ac:dyDescent="0.35">
      <c r="A26" s="123"/>
      <c r="B26" s="235"/>
      <c r="C26" s="236"/>
      <c r="E26" s="238" t="s">
        <v>93</v>
      </c>
      <c r="F26" s="236"/>
      <c r="G26" s="236"/>
      <c r="H26" s="236"/>
      <c r="I26" s="236"/>
      <c r="J26" s="237"/>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row>
    <row r="27" spans="1:58" s="169" customFormat="1" ht="14.9" customHeight="1" x14ac:dyDescent="0.35">
      <c r="A27" s="123"/>
      <c r="B27" s="235"/>
      <c r="C27" s="236"/>
      <c r="E27" s="238" t="s">
        <v>94</v>
      </c>
      <c r="F27" s="236"/>
      <c r="G27" s="236"/>
      <c r="H27" s="236"/>
      <c r="I27" s="236"/>
      <c r="J27" s="23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row>
    <row r="28" spans="1:58" s="169" customFormat="1" x14ac:dyDescent="0.35">
      <c r="A28" s="123"/>
      <c r="B28" s="170"/>
      <c r="J28" s="239"/>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row>
    <row r="29" spans="1:58" ht="14.9" customHeight="1" x14ac:dyDescent="0.35">
      <c r="B29" s="240" t="s">
        <v>16</v>
      </c>
      <c r="C29" s="233" t="s">
        <v>95</v>
      </c>
      <c r="D29" s="233" t="s">
        <v>96</v>
      </c>
      <c r="E29" s="233"/>
      <c r="F29" s="233"/>
      <c r="G29" s="233"/>
      <c r="H29" s="233"/>
      <c r="I29" s="233"/>
      <c r="J29" s="234"/>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row>
    <row r="30" spans="1:58" ht="14.9" customHeight="1" x14ac:dyDescent="0.35">
      <c r="B30" s="240"/>
      <c r="C30" s="233"/>
      <c r="D30" s="233"/>
      <c r="E30" s="233"/>
      <c r="F30" s="233"/>
      <c r="G30" s="233"/>
      <c r="H30" s="233"/>
      <c r="I30" s="233"/>
      <c r="J30" s="234"/>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row>
    <row r="31" spans="1:58" ht="14.9" customHeight="1" x14ac:dyDescent="0.35">
      <c r="B31" s="240" t="s">
        <v>19</v>
      </c>
      <c r="C31" s="233" t="s">
        <v>97</v>
      </c>
      <c r="D31" s="233" t="s">
        <v>98</v>
      </c>
      <c r="E31" s="233"/>
      <c r="F31" s="233"/>
      <c r="G31" s="233"/>
      <c r="H31" s="233"/>
      <c r="I31" s="233"/>
      <c r="J31" s="234"/>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row>
    <row r="32" spans="1:58" ht="14.9" customHeight="1" x14ac:dyDescent="0.35">
      <c r="B32" s="240"/>
      <c r="C32" s="233"/>
      <c r="D32" s="233"/>
      <c r="E32" s="233"/>
      <c r="F32" s="233"/>
      <c r="G32" s="233"/>
      <c r="H32" s="233"/>
      <c r="I32" s="233"/>
      <c r="J32" s="234"/>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row>
    <row r="33" spans="1:58" ht="14.9" customHeight="1" x14ac:dyDescent="0.35">
      <c r="B33" s="240" t="s">
        <v>24</v>
      </c>
      <c r="C33" s="233" t="s">
        <v>20</v>
      </c>
      <c r="D33" s="233" t="s">
        <v>99</v>
      </c>
      <c r="E33" s="233"/>
      <c r="F33" s="233"/>
      <c r="G33" s="233"/>
      <c r="H33" s="233"/>
      <c r="I33" s="233"/>
      <c r="J33" s="234"/>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row>
    <row r="34" spans="1:58" ht="14.9" customHeight="1" x14ac:dyDescent="0.35">
      <c r="B34" s="240"/>
      <c r="C34" s="233"/>
      <c r="D34" s="233"/>
      <c r="E34" s="233"/>
      <c r="F34" s="233"/>
      <c r="G34" s="233"/>
      <c r="H34" s="233"/>
      <c r="I34" s="233"/>
      <c r="J34" s="2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row>
    <row r="35" spans="1:58" ht="14.9" customHeight="1" x14ac:dyDescent="0.35">
      <c r="B35" s="241" t="s">
        <v>100</v>
      </c>
      <c r="C35" s="242"/>
      <c r="D35" s="243"/>
      <c r="E35" s="244"/>
      <c r="F35" s="244"/>
      <c r="G35" s="244"/>
      <c r="H35" s="244"/>
      <c r="I35" s="244"/>
      <c r="J35" s="24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row>
    <row r="36" spans="1:58" ht="14.9" customHeight="1" x14ac:dyDescent="0.35">
      <c r="B36" s="171"/>
      <c r="C36" s="171"/>
      <c r="D36" s="172"/>
      <c r="E36" s="173"/>
      <c r="F36" s="173"/>
      <c r="G36" s="173"/>
      <c r="H36" s="173"/>
      <c r="I36" s="173"/>
      <c r="J36" s="173"/>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row>
    <row r="37" spans="1:58" customFormat="1" x14ac:dyDescent="0.35">
      <c r="A37" s="1" t="s">
        <v>105</v>
      </c>
    </row>
    <row r="38" spans="1:58" s="93" customFormat="1" x14ac:dyDescent="0.35">
      <c r="B38" s="101"/>
      <c r="C38" s="103"/>
      <c r="D38" s="102"/>
      <c r="E38" s="102"/>
      <c r="F38" s="102"/>
      <c r="G38" s="102"/>
      <c r="H38" s="102"/>
      <c r="I38" s="102"/>
      <c r="J38" s="102"/>
      <c r="K38" s="102"/>
      <c r="L38"/>
      <c r="M38"/>
      <c r="N38"/>
      <c r="O38"/>
      <c r="P38"/>
      <c r="Q38"/>
      <c r="R38"/>
    </row>
    <row r="39" spans="1:58" s="168" customFormat="1" ht="14.9" customHeight="1" x14ac:dyDescent="0.35">
      <c r="A39" s="123"/>
      <c r="B39" s="119" t="s">
        <v>106</v>
      </c>
      <c r="C39" s="123"/>
      <c r="D39" s="123"/>
      <c r="E39" s="123"/>
      <c r="F39" s="123"/>
      <c r="G39" s="123"/>
      <c r="H39" s="123"/>
      <c r="I39" s="123"/>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row>
    <row r="40" spans="1:58" s="168" customFormat="1" ht="14.9" customHeight="1" x14ac:dyDescent="0.35">
      <c r="A40" s="123"/>
      <c r="B40" s="123" t="s">
        <v>107</v>
      </c>
      <c r="C40" s="123"/>
      <c r="D40" s="123"/>
      <c r="E40" s="123"/>
      <c r="F40" s="123"/>
      <c r="G40" s="123"/>
      <c r="H40" s="123"/>
      <c r="I40" s="123"/>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row>
    <row r="41" spans="1:58" s="168" customFormat="1" ht="14.9" customHeight="1" x14ac:dyDescent="0.35">
      <c r="A41" s="123"/>
      <c r="B41" s="123"/>
      <c r="C41" s="174"/>
      <c r="D41" s="174" t="s">
        <v>108</v>
      </c>
      <c r="E41" s="174" t="s">
        <v>109</v>
      </c>
      <c r="F41" s="123"/>
      <c r="G41" s="123"/>
      <c r="H41" s="123"/>
      <c r="I41" s="123"/>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row>
    <row r="42" spans="1:58" s="168" customFormat="1" ht="43.5" x14ac:dyDescent="0.35">
      <c r="A42" s="123"/>
      <c r="B42" s="123"/>
      <c r="C42" s="175" t="s">
        <v>110</v>
      </c>
      <c r="D42" s="175" t="s">
        <v>111</v>
      </c>
      <c r="E42" s="175" t="s">
        <v>112</v>
      </c>
      <c r="F42" s="123"/>
      <c r="G42" s="123"/>
      <c r="H42" s="123"/>
      <c r="I42" s="123"/>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row>
    <row r="43" spans="1:58" s="168" customFormat="1" ht="43.5" x14ac:dyDescent="0.35">
      <c r="A43" s="123"/>
      <c r="B43" s="123"/>
      <c r="C43" s="175" t="s">
        <v>113</v>
      </c>
      <c r="D43" s="175" t="s">
        <v>114</v>
      </c>
      <c r="E43" s="175" t="s">
        <v>115</v>
      </c>
      <c r="F43" s="123"/>
      <c r="G43" s="123"/>
      <c r="H43" s="123"/>
      <c r="I43" s="12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row>
    <row r="44" spans="1:58" s="168" customFormat="1" ht="43.5" x14ac:dyDescent="0.35">
      <c r="A44" s="123"/>
      <c r="B44" s="123"/>
      <c r="C44" s="175" t="s">
        <v>116</v>
      </c>
      <c r="D44" s="175" t="s">
        <v>117</v>
      </c>
      <c r="E44" s="175" t="s">
        <v>118</v>
      </c>
      <c r="F44" s="123"/>
      <c r="G44" s="123"/>
      <c r="H44" s="123"/>
      <c r="I44" s="123"/>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row>
    <row r="45" spans="1:58" s="168" customFormat="1" ht="87" x14ac:dyDescent="0.35">
      <c r="A45" s="123"/>
      <c r="B45" s="123"/>
      <c r="C45" s="175" t="s">
        <v>119</v>
      </c>
      <c r="D45" s="175" t="s">
        <v>120</v>
      </c>
      <c r="E45" s="175" t="s">
        <v>121</v>
      </c>
      <c r="F45" s="123"/>
      <c r="G45" s="123"/>
      <c r="H45" s="123"/>
      <c r="I45" s="123"/>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row>
    <row r="46" spans="1:58" s="168" customFormat="1" ht="29" x14ac:dyDescent="0.35">
      <c r="A46" s="123"/>
      <c r="B46" s="123"/>
      <c r="C46" s="175" t="s">
        <v>122</v>
      </c>
      <c r="D46" s="175" t="s">
        <v>123</v>
      </c>
      <c r="E46" s="175" t="s">
        <v>124</v>
      </c>
      <c r="F46" s="123"/>
      <c r="G46" s="123"/>
      <c r="H46" s="123"/>
      <c r="I46" s="123"/>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row>
    <row r="47" spans="1:58" s="168" customFormat="1" ht="29" x14ac:dyDescent="0.35">
      <c r="A47" s="123"/>
      <c r="B47" s="123"/>
      <c r="C47" s="175" t="s">
        <v>125</v>
      </c>
      <c r="D47" s="175" t="s">
        <v>126</v>
      </c>
      <c r="E47" s="175" t="s">
        <v>127</v>
      </c>
      <c r="F47" s="123"/>
      <c r="G47" s="123"/>
      <c r="H47" s="123"/>
      <c r="I47" s="123"/>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row>
    <row r="48" spans="1:58" ht="14.9" customHeight="1" x14ac:dyDescent="0.35">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row>
    <row r="49" spans="1:57" ht="14.9" customHeight="1" x14ac:dyDescent="0.35">
      <c r="A49" s="171"/>
      <c r="B49" s="119" t="s">
        <v>128</v>
      </c>
      <c r="D49" s="119"/>
      <c r="E49" s="119"/>
      <c r="F49" s="119"/>
      <c r="G49" s="119"/>
      <c r="H49" s="119"/>
      <c r="I49" s="11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row>
    <row r="50" spans="1:57" ht="14.9" customHeight="1" x14ac:dyDescent="0.35">
      <c r="A50" s="171"/>
      <c r="B50" s="123" t="s">
        <v>129</v>
      </c>
      <c r="D50" s="119"/>
      <c r="E50" s="119"/>
      <c r="F50" s="119"/>
      <c r="G50" s="119"/>
      <c r="H50" s="119"/>
      <c r="I50" s="119"/>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row>
    <row r="51" spans="1:57" ht="14.9" customHeight="1" x14ac:dyDescent="0.35">
      <c r="A51" s="171"/>
      <c r="C51" s="123" t="s">
        <v>130</v>
      </c>
      <c r="D51" s="119"/>
      <c r="E51" s="119"/>
      <c r="F51" s="119"/>
      <c r="G51" s="119"/>
      <c r="H51" s="119"/>
      <c r="I51" s="119"/>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row>
    <row r="52" spans="1:57" ht="14.9" customHeight="1" x14ac:dyDescent="0.35">
      <c r="A52" s="171"/>
      <c r="C52" s="176" t="s">
        <v>131</v>
      </c>
      <c r="D52" s="119"/>
      <c r="E52" s="119"/>
      <c r="F52" s="119"/>
      <c r="G52" s="119"/>
      <c r="H52" s="119"/>
      <c r="I52" s="119"/>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row>
    <row r="53" spans="1:57" ht="14.9" customHeight="1" x14ac:dyDescent="0.35">
      <c r="A53" s="171"/>
      <c r="C53" s="119" t="s">
        <v>132</v>
      </c>
      <c r="D53" s="119"/>
      <c r="E53" s="119"/>
      <c r="F53" s="119"/>
      <c r="G53" s="119"/>
      <c r="H53" s="119"/>
      <c r="I53" s="119"/>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row>
    <row r="54" spans="1:57" ht="14.9" customHeight="1" x14ac:dyDescent="0.35">
      <c r="A54" s="171"/>
      <c r="C54" s="123" t="s">
        <v>133</v>
      </c>
      <c r="D54" s="119"/>
      <c r="E54" s="119"/>
      <c r="F54" s="119"/>
      <c r="G54" s="119"/>
      <c r="H54" s="119"/>
      <c r="I54" s="119"/>
      <c r="J54" s="119"/>
      <c r="K54" s="119"/>
      <c r="L54" s="119"/>
      <c r="M54" s="173"/>
      <c r="N54" s="119"/>
      <c r="O54" s="119"/>
      <c r="P54" s="119"/>
      <c r="Q54" s="119"/>
      <c r="R54" s="119"/>
    </row>
    <row r="55" spans="1:57" ht="14.9" customHeight="1" x14ac:dyDescent="0.35">
      <c r="A55" s="171"/>
      <c r="C55" s="176" t="s">
        <v>134</v>
      </c>
      <c r="D55" s="119"/>
      <c r="E55" s="119"/>
      <c r="F55" s="119"/>
      <c r="G55" s="119"/>
      <c r="H55" s="119"/>
      <c r="I55" s="119"/>
      <c r="J55" s="119"/>
      <c r="K55" s="119"/>
      <c r="L55" s="119"/>
      <c r="M55" s="173"/>
      <c r="N55" s="119"/>
      <c r="O55" s="119"/>
      <c r="P55" s="119"/>
      <c r="Q55" s="119"/>
      <c r="R55" s="119"/>
    </row>
    <row r="56" spans="1:57" ht="14.9" customHeight="1" x14ac:dyDescent="0.35">
      <c r="A56" s="119"/>
      <c r="D56" s="119"/>
      <c r="E56" s="119"/>
      <c r="F56" s="119"/>
      <c r="G56" s="119"/>
      <c r="H56" s="119"/>
      <c r="I56" s="119"/>
      <c r="J56" s="119"/>
      <c r="K56" s="119"/>
      <c r="L56" s="119"/>
      <c r="M56" s="119"/>
      <c r="N56" s="119"/>
      <c r="O56" s="119"/>
      <c r="P56" s="119"/>
      <c r="Q56" s="119"/>
      <c r="R56" s="119"/>
    </row>
    <row r="57" spans="1:57" ht="14.9" customHeight="1" x14ac:dyDescent="0.35">
      <c r="A57" s="119"/>
      <c r="B57" s="119" t="s">
        <v>135</v>
      </c>
      <c r="C57" s="119"/>
      <c r="D57" s="119"/>
      <c r="E57" s="119"/>
      <c r="F57" s="119"/>
      <c r="G57" s="119"/>
      <c r="H57" s="119"/>
      <c r="I57" s="119"/>
      <c r="J57" s="119"/>
      <c r="K57" s="119"/>
      <c r="L57" s="119"/>
      <c r="M57" s="119"/>
      <c r="N57" s="119"/>
      <c r="O57" s="119"/>
      <c r="P57" s="119"/>
      <c r="Q57" s="119"/>
      <c r="R57" s="119"/>
    </row>
    <row r="58" spans="1:57" ht="14.9" customHeight="1" x14ac:dyDescent="0.35">
      <c r="A58" s="119"/>
      <c r="B58" s="119" t="s">
        <v>136</v>
      </c>
      <c r="C58" s="119"/>
      <c r="D58" s="119"/>
      <c r="E58" s="119"/>
      <c r="F58" s="119"/>
      <c r="G58" s="119"/>
      <c r="H58" s="119"/>
      <c r="I58" s="119"/>
      <c r="J58" s="119"/>
      <c r="K58" s="119"/>
      <c r="L58" s="119"/>
      <c r="M58" s="119"/>
      <c r="N58" s="119"/>
      <c r="O58" s="119"/>
      <c r="P58" s="119"/>
      <c r="Q58" s="119"/>
      <c r="R58" s="119"/>
    </row>
    <row r="59" spans="1:57" ht="14.9" customHeight="1" x14ac:dyDescent="0.35">
      <c r="A59" s="119"/>
      <c r="C59" s="119" t="s">
        <v>137</v>
      </c>
      <c r="D59" s="119"/>
      <c r="E59" s="119"/>
      <c r="F59" s="119"/>
      <c r="G59" s="119"/>
      <c r="H59" s="119"/>
      <c r="I59" s="119"/>
      <c r="J59" s="119"/>
      <c r="K59" s="119"/>
      <c r="L59" s="119"/>
      <c r="M59" s="119"/>
      <c r="N59" s="119"/>
      <c r="O59" s="119"/>
      <c r="P59" s="119"/>
      <c r="Q59" s="119"/>
      <c r="R59" s="119"/>
    </row>
    <row r="60" spans="1:57" ht="14.9" customHeight="1" x14ac:dyDescent="0.35">
      <c r="A60" s="119"/>
      <c r="C60" s="119" t="s">
        <v>138</v>
      </c>
      <c r="D60" s="119"/>
      <c r="E60" s="119"/>
      <c r="F60" s="177"/>
      <c r="G60" s="119"/>
      <c r="H60" s="119"/>
      <c r="I60" s="119"/>
      <c r="J60" s="119"/>
      <c r="K60" s="119"/>
      <c r="L60" s="119"/>
      <c r="M60" s="119"/>
      <c r="N60" s="119"/>
      <c r="O60" s="119"/>
      <c r="P60" s="119"/>
      <c r="Q60" s="119"/>
      <c r="R60" s="119"/>
    </row>
    <row r="61" spans="1:57" ht="14.9" customHeight="1" x14ac:dyDescent="0.35">
      <c r="A61" s="119"/>
      <c r="C61" s="119" t="s">
        <v>139</v>
      </c>
      <c r="D61" s="119"/>
      <c r="E61" s="119"/>
      <c r="F61" s="178"/>
      <c r="G61" s="119"/>
      <c r="H61" s="119"/>
      <c r="I61" s="119"/>
      <c r="J61" s="119"/>
      <c r="K61" s="119"/>
      <c r="L61" s="119"/>
      <c r="M61" s="119"/>
      <c r="N61" s="119"/>
      <c r="O61" s="119"/>
      <c r="P61" s="119"/>
      <c r="Q61" s="119"/>
      <c r="R61" s="119"/>
    </row>
    <row r="62" spans="1:57" ht="14.9" customHeight="1" x14ac:dyDescent="0.35">
      <c r="A62" s="119"/>
      <c r="C62" s="119" t="s">
        <v>140</v>
      </c>
      <c r="D62" s="179"/>
      <c r="E62" s="179"/>
      <c r="F62" s="180"/>
      <c r="G62" s="119"/>
      <c r="H62" s="119"/>
      <c r="I62" s="119"/>
      <c r="J62" s="119"/>
      <c r="K62" s="119"/>
      <c r="L62" s="119"/>
      <c r="M62" s="119"/>
      <c r="N62" s="119"/>
      <c r="O62" s="119"/>
      <c r="P62" s="119"/>
      <c r="Q62" s="119"/>
      <c r="R62" s="119"/>
    </row>
    <row r="63" spans="1:57" ht="14.9" customHeight="1" x14ac:dyDescent="0.35">
      <c r="D63" s="181"/>
      <c r="E63" s="181"/>
      <c r="F63" s="182"/>
    </row>
    <row r="64" spans="1:57" ht="14.9" customHeight="1" x14ac:dyDescent="0.35">
      <c r="B64" s="119" t="s">
        <v>141</v>
      </c>
    </row>
    <row r="65" spans="1:3" ht="14.9" customHeight="1" x14ac:dyDescent="0.35">
      <c r="B65" s="123">
        <v>0.25</v>
      </c>
      <c r="C65" s="123" t="s">
        <v>142</v>
      </c>
    </row>
    <row r="66" spans="1:3" ht="14.9" customHeight="1" x14ac:dyDescent="0.35">
      <c r="B66" s="123">
        <v>0.25</v>
      </c>
      <c r="C66" s="123" t="s">
        <v>143</v>
      </c>
    </row>
    <row r="67" spans="1:3" ht="14.9" customHeight="1" x14ac:dyDescent="0.35">
      <c r="C67" s="123" t="s">
        <v>144</v>
      </c>
    </row>
    <row r="68" spans="1:3" ht="14.5" customHeight="1" x14ac:dyDescent="0.35"/>
    <row r="69" spans="1:3" customFormat="1" x14ac:dyDescent="0.35">
      <c r="A69" s="1" t="s">
        <v>8</v>
      </c>
    </row>
    <row r="70" spans="1:3" customFormat="1" x14ac:dyDescent="0.35">
      <c r="A70" t="s">
        <v>56</v>
      </c>
    </row>
    <row r="71" spans="1:3" customFormat="1" x14ac:dyDescent="0.35"/>
    <row r="72" spans="1:3" customFormat="1" x14ac:dyDescent="0.35"/>
    <row r="73" spans="1:3" customFormat="1" x14ac:dyDescent="0.35"/>
    <row r="74" spans="1:3" customFormat="1" x14ac:dyDescent="0.35">
      <c r="A74" s="1" t="s">
        <v>9</v>
      </c>
    </row>
    <row r="75" spans="1:3" customFormat="1" x14ac:dyDescent="0.35">
      <c r="A75" t="s">
        <v>145</v>
      </c>
    </row>
    <row r="76" spans="1:3" customFormat="1" x14ac:dyDescent="0.35">
      <c r="A76" t="s">
        <v>146</v>
      </c>
    </row>
    <row r="77" spans="1:3" customFormat="1" x14ac:dyDescent="0.35"/>
    <row r="78" spans="1:3" customFormat="1" x14ac:dyDescent="0.35"/>
    <row r="79" spans="1:3" customFormat="1" x14ac:dyDescent="0.35">
      <c r="A79" s="1" t="s">
        <v>10</v>
      </c>
    </row>
    <row r="80" spans="1:3" customFormat="1" x14ac:dyDescent="0.35">
      <c r="A80" t="s">
        <v>147</v>
      </c>
    </row>
    <row r="81" spans="1:2" ht="14.5" customHeight="1" x14ac:dyDescent="0.35">
      <c r="A81" s="123" t="s">
        <v>148</v>
      </c>
    </row>
    <row r="82" spans="1:2" ht="14.5" customHeight="1" x14ac:dyDescent="0.35"/>
    <row r="83" spans="1:2" ht="14.5" customHeight="1" x14ac:dyDescent="0.35"/>
    <row r="84" spans="1:2" ht="14.9" customHeight="1" x14ac:dyDescent="0.35">
      <c r="B84" s="70"/>
    </row>
    <row r="85" spans="1:2" ht="14.9" customHeight="1" x14ac:dyDescent="0.35">
      <c r="B85" s="70"/>
    </row>
    <row r="86" spans="1:2" ht="14.9" customHeight="1" x14ac:dyDescent="0.35"/>
    <row r="87" spans="1:2" ht="14.9" customHeight="1" x14ac:dyDescent="0.35"/>
    <row r="88" spans="1:2" ht="14.9" customHeight="1" x14ac:dyDescent="0.35"/>
    <row r="89" spans="1:2" ht="14.9" customHeight="1" x14ac:dyDescent="0.35"/>
    <row r="90" spans="1:2" ht="14.9" customHeight="1" x14ac:dyDescent="0.35"/>
    <row r="91" spans="1:2" ht="14.9" customHeight="1" x14ac:dyDescent="0.35"/>
    <row r="92" spans="1:2" ht="14.9" customHeight="1" x14ac:dyDescent="0.35"/>
    <row r="93" spans="1:2" ht="14.9" customHeight="1" x14ac:dyDescent="0.35"/>
    <row r="94" spans="1:2" ht="14.9" customHeight="1" x14ac:dyDescent="0.35"/>
    <row r="95" spans="1:2" ht="14.9" customHeight="1" x14ac:dyDescent="0.35"/>
    <row r="96" spans="1:2" ht="14.9" customHeight="1" x14ac:dyDescent="0.35"/>
    <row r="97" ht="14.9" customHeight="1" x14ac:dyDescent="0.35"/>
    <row r="98" ht="14.9" customHeight="1" x14ac:dyDescent="0.35"/>
    <row r="99" ht="14.9" customHeight="1" x14ac:dyDescent="0.35"/>
    <row r="100" ht="14.9" customHeight="1" x14ac:dyDescent="0.35"/>
    <row r="101" ht="14.9" customHeight="1" x14ac:dyDescent="0.35"/>
    <row r="102" ht="14.9" customHeight="1" x14ac:dyDescent="0.35"/>
    <row r="103" ht="14.9" customHeight="1" x14ac:dyDescent="0.35"/>
    <row r="104" ht="14.9" customHeight="1" x14ac:dyDescent="0.35"/>
    <row r="105" ht="14.9" customHeight="1" x14ac:dyDescent="0.35"/>
    <row r="106" ht="14.9" customHeight="1" x14ac:dyDescent="0.35"/>
    <row r="107" ht="14.9" customHeight="1" x14ac:dyDescent="0.35"/>
    <row r="108" ht="14.9" customHeight="1" x14ac:dyDescent="0.35"/>
    <row r="109" ht="14.9" customHeight="1" x14ac:dyDescent="0.35"/>
    <row r="110" ht="14.9" customHeight="1" x14ac:dyDescent="0.35"/>
    <row r="111" ht="14.9" customHeight="1" x14ac:dyDescent="0.35"/>
    <row r="112" ht="14.9" customHeight="1" x14ac:dyDescent="0.35"/>
    <row r="113" ht="14.9" customHeight="1" x14ac:dyDescent="0.35"/>
    <row r="114" ht="14.9" customHeight="1" x14ac:dyDescent="0.35"/>
    <row r="115" ht="14.9" customHeight="1" x14ac:dyDescent="0.35"/>
    <row r="116" ht="14.9" customHeight="1" x14ac:dyDescent="0.35"/>
    <row r="117" ht="14.9" customHeight="1" x14ac:dyDescent="0.35"/>
    <row r="118" ht="14.9" customHeight="1" x14ac:dyDescent="0.35"/>
    <row r="119" ht="14.9" customHeight="1" x14ac:dyDescent="0.35"/>
    <row r="120" ht="14.9" customHeight="1" x14ac:dyDescent="0.35"/>
    <row r="121" ht="14.9" customHeight="1" x14ac:dyDescent="0.35"/>
    <row r="122" ht="14.9" customHeight="1" x14ac:dyDescent="0.35"/>
    <row r="123" ht="14.9" customHeight="1" x14ac:dyDescent="0.35"/>
    <row r="124" ht="14.9" customHeight="1" x14ac:dyDescent="0.35"/>
    <row r="125" ht="14.9" customHeight="1" x14ac:dyDescent="0.35"/>
    <row r="126" ht="14.9" customHeight="1" x14ac:dyDescent="0.35"/>
    <row r="127" ht="14.9" customHeight="1" x14ac:dyDescent="0.35"/>
    <row r="128" ht="14.9" customHeight="1" x14ac:dyDescent="0.35"/>
    <row r="129" ht="14.9" customHeight="1" x14ac:dyDescent="0.35"/>
    <row r="130" ht="14.9" customHeight="1" x14ac:dyDescent="0.35"/>
    <row r="131" ht="14.9" customHeight="1" x14ac:dyDescent="0.35"/>
    <row r="132" ht="14.9" customHeight="1" x14ac:dyDescent="0.35"/>
    <row r="133" ht="14.9" customHeight="1" x14ac:dyDescent="0.35"/>
    <row r="134" ht="14.9" customHeight="1" x14ac:dyDescent="0.35"/>
    <row r="135" ht="14.9" customHeight="1" x14ac:dyDescent="0.35"/>
    <row r="136" ht="14.9" customHeight="1" x14ac:dyDescent="0.35"/>
    <row r="137" ht="14.9" customHeight="1" x14ac:dyDescent="0.35"/>
    <row r="138" ht="14.9" customHeight="1" x14ac:dyDescent="0.35"/>
    <row r="139" ht="14.9" customHeight="1" x14ac:dyDescent="0.35"/>
    <row r="140" ht="14.9" customHeight="1" x14ac:dyDescent="0.35"/>
    <row r="141" ht="14.9" customHeight="1" x14ac:dyDescent="0.35"/>
    <row r="142" ht="14.9" customHeight="1" x14ac:dyDescent="0.35"/>
    <row r="143" ht="14.9" customHeight="1" x14ac:dyDescent="0.35"/>
    <row r="144" ht="14.9" customHeight="1" x14ac:dyDescent="0.35"/>
    <row r="145" ht="14.9" customHeight="1" x14ac:dyDescent="0.35"/>
    <row r="146" ht="14.9" customHeight="1" x14ac:dyDescent="0.35"/>
    <row r="147" ht="14.9" customHeight="1" x14ac:dyDescent="0.35"/>
    <row r="148" ht="14.9" customHeight="1" x14ac:dyDescent="0.35"/>
    <row r="149" ht="14.9" customHeight="1" x14ac:dyDescent="0.35"/>
    <row r="150" ht="14.9" customHeight="1" x14ac:dyDescent="0.35"/>
    <row r="151" ht="14.9" customHeight="1" x14ac:dyDescent="0.35"/>
    <row r="152" ht="14.9" customHeight="1" x14ac:dyDescent="0.35"/>
    <row r="153" ht="14.9" customHeight="1" x14ac:dyDescent="0.35"/>
    <row r="154" ht="14.9" customHeight="1" x14ac:dyDescent="0.35"/>
    <row r="155" ht="14.9" customHeight="1" x14ac:dyDescent="0.35"/>
    <row r="156" ht="14.9" customHeight="1" x14ac:dyDescent="0.35"/>
    <row r="157" ht="14.9" customHeight="1" x14ac:dyDescent="0.35"/>
    <row r="158" ht="14.9" customHeight="1" x14ac:dyDescent="0.35"/>
    <row r="159" ht="14.9" customHeight="1" x14ac:dyDescent="0.35"/>
    <row r="160" ht="14.9" customHeight="1" x14ac:dyDescent="0.35"/>
    <row r="161" ht="14.9" customHeight="1" x14ac:dyDescent="0.35"/>
    <row r="162" ht="14.9" customHeight="1" x14ac:dyDescent="0.35"/>
    <row r="163" ht="14.9" customHeight="1" x14ac:dyDescent="0.35"/>
    <row r="164" ht="14.9" customHeight="1" x14ac:dyDescent="0.35"/>
    <row r="165" ht="14.9" customHeight="1" x14ac:dyDescent="0.35"/>
    <row r="166" ht="14.9" customHeight="1" x14ac:dyDescent="0.35"/>
    <row r="167" ht="14.9" customHeight="1" x14ac:dyDescent="0.35"/>
    <row r="168" ht="14.9" customHeight="1" x14ac:dyDescent="0.35"/>
    <row r="169" ht="14.9" customHeight="1" x14ac:dyDescent="0.35"/>
    <row r="170" ht="14.9" customHeight="1" x14ac:dyDescent="0.35"/>
    <row r="171" ht="14.9" customHeight="1" x14ac:dyDescent="0.35"/>
    <row r="172" ht="14.9" customHeight="1" x14ac:dyDescent="0.35"/>
    <row r="173" ht="14.9" customHeight="1" x14ac:dyDescent="0.35"/>
    <row r="174" ht="14.9" customHeight="1" x14ac:dyDescent="0.35"/>
    <row r="175" ht="14.9" customHeight="1" x14ac:dyDescent="0.35"/>
    <row r="176" ht="14.9" customHeight="1" x14ac:dyDescent="0.35"/>
    <row r="177" ht="14.9" customHeight="1" x14ac:dyDescent="0.35"/>
    <row r="178" ht="14.9" customHeight="1" x14ac:dyDescent="0.35"/>
    <row r="179" ht="14.9" customHeight="1" x14ac:dyDescent="0.35"/>
    <row r="180" ht="14.9" customHeight="1" x14ac:dyDescent="0.35"/>
    <row r="181" ht="14.9" customHeight="1" x14ac:dyDescent="0.35"/>
    <row r="182" ht="14.9" customHeight="1" x14ac:dyDescent="0.35"/>
    <row r="183" ht="14.9" customHeight="1" x14ac:dyDescent="0.35"/>
    <row r="184" ht="14.9" customHeight="1" x14ac:dyDescent="0.35"/>
    <row r="185" ht="14.9" customHeight="1" x14ac:dyDescent="0.35"/>
    <row r="186" ht="14.9" customHeight="1" x14ac:dyDescent="0.35"/>
    <row r="187" ht="14.9" customHeight="1" x14ac:dyDescent="0.35"/>
    <row r="188" ht="14.9" customHeight="1" x14ac:dyDescent="0.35"/>
    <row r="189" ht="14.9" customHeight="1" x14ac:dyDescent="0.35"/>
    <row r="190" ht="14.9" customHeight="1" x14ac:dyDescent="0.35"/>
    <row r="191" ht="14.9" customHeight="1" x14ac:dyDescent="0.35"/>
    <row r="192" ht="14.9" customHeight="1" x14ac:dyDescent="0.35"/>
    <row r="193" ht="14.9" customHeight="1" x14ac:dyDescent="0.35"/>
    <row r="194" ht="14.9" customHeight="1" x14ac:dyDescent="0.35"/>
    <row r="195" ht="14.9" customHeight="1" x14ac:dyDescent="0.35"/>
    <row r="196" ht="14.9" customHeight="1" x14ac:dyDescent="0.35"/>
    <row r="197" ht="14.9" customHeight="1" x14ac:dyDescent="0.35"/>
    <row r="198" ht="14.9" customHeight="1" x14ac:dyDescent="0.35"/>
    <row r="199" ht="14.9" customHeight="1" x14ac:dyDescent="0.35"/>
    <row r="200" ht="14.9" customHeight="1" x14ac:dyDescent="0.35"/>
    <row r="201" ht="14.9" customHeight="1" x14ac:dyDescent="0.35"/>
    <row r="202" ht="14.9" customHeight="1" x14ac:dyDescent="0.35"/>
    <row r="203" ht="14.9" customHeight="1" x14ac:dyDescent="0.35"/>
    <row r="204" ht="14.9" customHeight="1" x14ac:dyDescent="0.35"/>
    <row r="205" ht="14.9" customHeight="1" x14ac:dyDescent="0.35"/>
    <row r="206" ht="14.9" customHeight="1" x14ac:dyDescent="0.35"/>
    <row r="207" ht="14.9" customHeight="1" x14ac:dyDescent="0.35"/>
    <row r="208" ht="14.9" customHeight="1" x14ac:dyDescent="0.35"/>
    <row r="209" ht="14.9" customHeight="1" x14ac:dyDescent="0.35"/>
    <row r="210" ht="14.9" customHeight="1" x14ac:dyDescent="0.35"/>
    <row r="211" ht="14.9" customHeight="1" x14ac:dyDescent="0.35"/>
    <row r="212" ht="14.9" customHeight="1" x14ac:dyDescent="0.35"/>
    <row r="213" ht="14.9" customHeight="1" x14ac:dyDescent="0.35"/>
    <row r="214" ht="14.9" customHeight="1" x14ac:dyDescent="0.35"/>
    <row r="215" ht="14.9" customHeight="1" x14ac:dyDescent="0.35"/>
    <row r="216" ht="14.9" customHeight="1" x14ac:dyDescent="0.35"/>
    <row r="217" ht="14.9" customHeight="1"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sheetData>
  <conditionalFormatting sqref="H38:J38">
    <cfRule type="expression" dxfId="27" priority="1">
      <formula>CELL("protect",H38)=1</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04E1E-7D0F-40A7-8272-4C366E9AE743}">
  <dimension ref="A1:AN194"/>
  <sheetViews>
    <sheetView topLeftCell="A114" workbookViewId="0">
      <selection activeCell="A36" sqref="A36:XFD139"/>
    </sheetView>
  </sheetViews>
  <sheetFormatPr defaultColWidth="0" defaultRowHeight="14.5" zeroHeight="1" x14ac:dyDescent="0.35"/>
  <cols>
    <col min="1" max="1" width="6.453125" style="110" customWidth="1"/>
    <col min="2" max="2" width="13.453125" style="111" customWidth="1"/>
    <col min="3" max="4" width="19.7265625" style="110" customWidth="1"/>
    <col min="5" max="5" width="39.7265625" style="110" customWidth="1"/>
    <col min="6" max="6" width="13.7265625" style="110" customWidth="1"/>
    <col min="7" max="7" width="14.453125" style="110" customWidth="1"/>
    <col min="8" max="8" width="24.81640625" style="110" customWidth="1"/>
    <col min="9" max="40" width="10.453125" style="110" customWidth="1"/>
    <col min="41" max="16384" width="10.453125" style="110" hidden="1"/>
  </cols>
  <sheetData>
    <row r="1" spans="1:8" x14ac:dyDescent="0.35">
      <c r="A1" s="149" t="s">
        <v>61</v>
      </c>
      <c r="B1" s="251">
        <v>3</v>
      </c>
      <c r="C1" s="151"/>
      <c r="D1" s="151"/>
      <c r="E1" s="151"/>
      <c r="F1" s="151"/>
      <c r="G1" s="151"/>
      <c r="H1" s="152"/>
    </row>
    <row r="2" spans="1:8" x14ac:dyDescent="0.35">
      <c r="A2" s="155"/>
      <c r="B2" s="147"/>
      <c r="C2" s="145"/>
      <c r="D2" s="145"/>
      <c r="E2" s="145"/>
      <c r="F2" s="145"/>
      <c r="G2" s="145"/>
      <c r="H2" s="154"/>
    </row>
    <row r="3" spans="1:8" x14ac:dyDescent="0.35">
      <c r="A3" s="155"/>
      <c r="B3" s="147" t="s">
        <v>149</v>
      </c>
      <c r="C3" s="145"/>
      <c r="D3" s="145"/>
      <c r="E3" s="145"/>
      <c r="F3" s="145"/>
      <c r="G3" s="145"/>
      <c r="H3" s="154"/>
    </row>
    <row r="4" spans="1:8" x14ac:dyDescent="0.35">
      <c r="A4" s="155"/>
      <c r="B4" s="147" t="s">
        <v>150</v>
      </c>
      <c r="C4" s="145"/>
      <c r="D4" s="145"/>
      <c r="E4" s="145"/>
      <c r="F4" s="145"/>
      <c r="G4" s="145"/>
      <c r="H4" s="154"/>
    </row>
    <row r="5" spans="1:8" x14ac:dyDescent="0.35">
      <c r="A5" s="155"/>
      <c r="B5" s="147"/>
      <c r="C5" s="145"/>
      <c r="D5" s="145"/>
      <c r="E5" s="145"/>
      <c r="F5" s="145"/>
      <c r="G5" s="145"/>
      <c r="H5" s="154"/>
    </row>
    <row r="6" spans="1:8" ht="14.15" customHeight="1" x14ac:dyDescent="0.35">
      <c r="A6" s="156" t="s">
        <v>80</v>
      </c>
      <c r="B6" s="252" t="s">
        <v>25</v>
      </c>
      <c r="C6" s="253" t="s">
        <v>151</v>
      </c>
      <c r="D6" s="254"/>
      <c r="E6" s="254"/>
      <c r="F6" s="254"/>
      <c r="G6" s="133"/>
      <c r="H6" s="154"/>
    </row>
    <row r="7" spans="1:8" ht="14.15" customHeight="1" x14ac:dyDescent="0.35">
      <c r="A7" s="156"/>
      <c r="B7" s="143"/>
      <c r="C7" s="255"/>
      <c r="D7" s="254"/>
      <c r="E7" s="254"/>
      <c r="F7" s="254"/>
      <c r="G7" s="133"/>
      <c r="H7" s="154"/>
    </row>
    <row r="8" spans="1:8" ht="14.15" customHeight="1" x14ac:dyDescent="0.35">
      <c r="A8" s="156" t="s">
        <v>16</v>
      </c>
      <c r="B8" s="252" t="s">
        <v>17</v>
      </c>
      <c r="C8" s="253" t="s">
        <v>152</v>
      </c>
      <c r="D8" s="254"/>
      <c r="E8" s="254"/>
      <c r="F8" s="254"/>
      <c r="G8" s="133"/>
      <c r="H8" s="154"/>
    </row>
    <row r="9" spans="1:8" ht="14.15" customHeight="1" x14ac:dyDescent="0.35">
      <c r="A9" s="156"/>
      <c r="B9" s="143"/>
      <c r="C9" s="255"/>
      <c r="D9" s="254"/>
      <c r="E9" s="254"/>
      <c r="F9" s="254"/>
      <c r="G9" s="133"/>
      <c r="H9" s="154"/>
    </row>
    <row r="10" spans="1:8" ht="14.15" customHeight="1" x14ac:dyDescent="0.35">
      <c r="A10" s="155" t="s">
        <v>19</v>
      </c>
      <c r="B10" s="252" t="s">
        <v>153</v>
      </c>
      <c r="C10" s="253"/>
      <c r="D10" s="139"/>
      <c r="E10" s="139"/>
      <c r="F10" s="139"/>
      <c r="G10" s="133"/>
      <c r="H10" s="154"/>
    </row>
    <row r="11" spans="1:8" ht="14.15" customHeight="1" x14ac:dyDescent="0.35">
      <c r="A11" s="155"/>
      <c r="B11" s="252"/>
      <c r="C11" s="253" t="s">
        <v>154</v>
      </c>
      <c r="D11" s="139"/>
      <c r="E11" s="139"/>
      <c r="F11" s="139"/>
      <c r="G11" s="133"/>
      <c r="H11" s="154"/>
    </row>
    <row r="12" spans="1:8" ht="14.15" customHeight="1" x14ac:dyDescent="0.35">
      <c r="A12" s="155"/>
      <c r="B12" s="252"/>
      <c r="C12" s="183" t="s">
        <v>155</v>
      </c>
      <c r="D12" s="184">
        <v>45</v>
      </c>
      <c r="E12" s="139"/>
      <c r="F12" s="139"/>
      <c r="G12" s="133"/>
      <c r="H12" s="154"/>
    </row>
    <row r="13" spans="1:8" ht="14.15" customHeight="1" x14ac:dyDescent="0.35">
      <c r="A13" s="155"/>
      <c r="B13" s="252"/>
      <c r="C13" s="183" t="s">
        <v>156</v>
      </c>
      <c r="D13" s="185">
        <v>0.8</v>
      </c>
      <c r="E13" s="139"/>
      <c r="F13" s="139"/>
      <c r="G13" s="133"/>
      <c r="H13" s="154"/>
    </row>
    <row r="14" spans="1:8" ht="14.15" customHeight="1" x14ac:dyDescent="0.35">
      <c r="A14" s="155"/>
      <c r="B14" s="252"/>
      <c r="C14" s="183" t="s">
        <v>157</v>
      </c>
      <c r="D14" s="186">
        <v>0.78</v>
      </c>
      <c r="E14" s="139"/>
      <c r="F14" s="139"/>
      <c r="G14" s="133"/>
      <c r="H14" s="154"/>
    </row>
    <row r="15" spans="1:8" ht="14.15" customHeight="1" x14ac:dyDescent="0.35">
      <c r="A15" s="155"/>
      <c r="B15" s="252"/>
      <c r="C15" s="253"/>
      <c r="D15" s="139"/>
      <c r="E15" s="139"/>
      <c r="F15" s="139"/>
      <c r="G15" s="133"/>
      <c r="H15" s="154"/>
    </row>
    <row r="16" spans="1:8" ht="14.15" customHeight="1" x14ac:dyDescent="0.35">
      <c r="A16" s="155"/>
      <c r="B16" s="252"/>
      <c r="C16" s="253"/>
      <c r="D16" s="139"/>
      <c r="E16" s="139"/>
      <c r="F16" s="139"/>
      <c r="G16" s="133"/>
      <c r="H16" s="154"/>
    </row>
    <row r="17" spans="1:8" ht="14.15" customHeight="1" x14ac:dyDescent="0.35">
      <c r="A17" s="155"/>
      <c r="B17" s="252"/>
      <c r="C17" s="187"/>
      <c r="D17" s="188"/>
      <c r="E17" s="188"/>
      <c r="F17" s="188"/>
      <c r="G17" s="189" t="s">
        <v>158</v>
      </c>
      <c r="H17" s="154"/>
    </row>
    <row r="18" spans="1:8" ht="14.15" customHeight="1" x14ac:dyDescent="0.35">
      <c r="A18" s="155"/>
      <c r="B18" s="252"/>
      <c r="C18" s="190"/>
      <c r="D18" s="191" t="s">
        <v>159</v>
      </c>
      <c r="E18" s="191" t="s">
        <v>160</v>
      </c>
      <c r="F18" s="191" t="s">
        <v>161</v>
      </c>
      <c r="G18" s="192" t="s">
        <v>162</v>
      </c>
      <c r="H18" s="154"/>
    </row>
    <row r="19" spans="1:8" ht="14.15" customHeight="1" x14ac:dyDescent="0.35">
      <c r="A19" s="155"/>
      <c r="B19" s="252"/>
      <c r="C19" s="190" t="s">
        <v>163</v>
      </c>
      <c r="D19" s="191" t="s">
        <v>164</v>
      </c>
      <c r="E19" s="191" t="s">
        <v>165</v>
      </c>
      <c r="F19" s="191" t="s">
        <v>166</v>
      </c>
      <c r="G19" s="192" t="s">
        <v>167</v>
      </c>
      <c r="H19" s="154"/>
    </row>
    <row r="20" spans="1:8" ht="14.15" customHeight="1" x14ac:dyDescent="0.35">
      <c r="A20" s="155"/>
      <c r="B20" s="252"/>
      <c r="C20" s="193" t="s">
        <v>168</v>
      </c>
      <c r="D20" s="194" t="s">
        <v>169</v>
      </c>
      <c r="E20" s="194" t="s">
        <v>169</v>
      </c>
      <c r="F20" s="194" t="s">
        <v>170</v>
      </c>
      <c r="G20" s="195" t="s">
        <v>169</v>
      </c>
      <c r="H20" s="154"/>
    </row>
    <row r="21" spans="1:8" ht="14.15" customHeight="1" x14ac:dyDescent="0.35">
      <c r="A21" s="155"/>
      <c r="B21" s="252"/>
      <c r="C21" s="183" t="s">
        <v>171</v>
      </c>
      <c r="D21" s="184" t="s">
        <v>172</v>
      </c>
      <c r="E21" s="184">
        <v>1032.984518</v>
      </c>
      <c r="F21" s="184"/>
      <c r="G21" s="196" t="s">
        <v>173</v>
      </c>
      <c r="H21" s="154"/>
    </row>
    <row r="22" spans="1:8" ht="14.15" customHeight="1" x14ac:dyDescent="0.35">
      <c r="A22" s="155"/>
      <c r="B22" s="252"/>
      <c r="C22" s="183" t="s">
        <v>174</v>
      </c>
      <c r="D22" s="184" t="s">
        <v>172</v>
      </c>
      <c r="E22" s="184">
        <v>946.24536000000012</v>
      </c>
      <c r="F22" s="184"/>
      <c r="G22" s="196" t="s">
        <v>173</v>
      </c>
      <c r="H22" s="154"/>
    </row>
    <row r="23" spans="1:8" ht="14.15" customHeight="1" x14ac:dyDescent="0.35">
      <c r="A23" s="155"/>
      <c r="B23" s="252"/>
      <c r="C23" s="183" t="s">
        <v>175</v>
      </c>
      <c r="D23" s="184">
        <v>1395.7119060000002</v>
      </c>
      <c r="E23" s="184">
        <v>1214.3482120000001</v>
      </c>
      <c r="F23" s="197">
        <f>D23/E23</f>
        <v>1.1493506493506493</v>
      </c>
      <c r="G23" s="196" t="s">
        <v>173</v>
      </c>
      <c r="H23" s="154"/>
    </row>
    <row r="24" spans="1:8" ht="14.15" customHeight="1" x14ac:dyDescent="0.35">
      <c r="A24" s="155"/>
      <c r="B24" s="252"/>
      <c r="C24" s="183" t="s">
        <v>176</v>
      </c>
      <c r="D24" s="184">
        <v>843.73544600000002</v>
      </c>
      <c r="E24" s="184">
        <v>859.50620200000003</v>
      </c>
      <c r="F24" s="197">
        <f>D24/E24</f>
        <v>0.98165137614678899</v>
      </c>
      <c r="G24" s="196" t="s">
        <v>173</v>
      </c>
      <c r="H24" s="154"/>
    </row>
    <row r="25" spans="1:8" ht="14.15" customHeight="1" x14ac:dyDescent="0.35">
      <c r="A25" s="155"/>
      <c r="B25" s="252"/>
      <c r="C25" s="183" t="s">
        <v>177</v>
      </c>
      <c r="D25" s="184" t="s">
        <v>172</v>
      </c>
      <c r="E25" s="184">
        <v>1308.9727480000001</v>
      </c>
      <c r="F25" s="184"/>
      <c r="G25" s="196" t="s">
        <v>173</v>
      </c>
      <c r="H25" s="154"/>
    </row>
    <row r="26" spans="1:8" ht="14.15" customHeight="1" x14ac:dyDescent="0.35">
      <c r="A26" s="155"/>
      <c r="B26" s="252"/>
      <c r="C26" s="183" t="s">
        <v>178</v>
      </c>
      <c r="D26" s="184" t="s">
        <v>172</v>
      </c>
      <c r="E26" s="184">
        <v>875.27695800000004</v>
      </c>
      <c r="F26" s="184"/>
      <c r="G26" s="196" t="s">
        <v>173</v>
      </c>
      <c r="H26" s="154"/>
    </row>
    <row r="27" spans="1:8" ht="14.15" customHeight="1" x14ac:dyDescent="0.35">
      <c r="A27" s="155"/>
      <c r="B27" s="252"/>
      <c r="C27" s="183" t="s">
        <v>179</v>
      </c>
      <c r="D27" s="184">
        <v>1182.8067000000001</v>
      </c>
      <c r="E27" s="184">
        <v>914.70384800000011</v>
      </c>
      <c r="F27" s="197">
        <f t="shared" ref="F27:F30" si="0">D27/E27</f>
        <v>1.2931034482758621</v>
      </c>
      <c r="G27" s="196" t="s">
        <v>173</v>
      </c>
      <c r="H27" s="154"/>
    </row>
    <row r="28" spans="1:8" ht="14.15" customHeight="1" x14ac:dyDescent="0.35">
      <c r="A28" s="155"/>
      <c r="B28" s="252"/>
      <c r="C28" s="183" t="s">
        <v>180</v>
      </c>
      <c r="D28" s="184">
        <v>1348.3996380000001</v>
      </c>
      <c r="E28" s="184">
        <v>1103.9529200000002</v>
      </c>
      <c r="F28" s="197">
        <f t="shared" si="0"/>
        <v>1.2214285714285713</v>
      </c>
      <c r="G28" s="196" t="s">
        <v>173</v>
      </c>
      <c r="H28" s="154"/>
    </row>
    <row r="29" spans="1:8" ht="14.15" customHeight="1" x14ac:dyDescent="0.35">
      <c r="A29" s="155"/>
      <c r="B29" s="252"/>
      <c r="C29" s="183" t="s">
        <v>181</v>
      </c>
      <c r="D29" s="184">
        <v>1269.5458580000002</v>
      </c>
      <c r="E29" s="184">
        <v>1025.09914</v>
      </c>
      <c r="F29" s="197">
        <f t="shared" si="0"/>
        <v>1.2384615384615385</v>
      </c>
      <c r="G29" s="196" t="s">
        <v>173</v>
      </c>
      <c r="H29" s="154"/>
    </row>
    <row r="30" spans="1:8" ht="14.15" customHeight="1" x14ac:dyDescent="0.35">
      <c r="A30" s="155"/>
      <c r="B30" s="252"/>
      <c r="C30" s="183" t="s">
        <v>182</v>
      </c>
      <c r="D30" s="184">
        <v>1103.9529200000002</v>
      </c>
      <c r="E30" s="184">
        <v>954.13073800000006</v>
      </c>
      <c r="F30" s="197">
        <f t="shared" si="0"/>
        <v>1.1570247933884299</v>
      </c>
      <c r="G30" s="196" t="s">
        <v>173</v>
      </c>
      <c r="H30" s="154"/>
    </row>
    <row r="31" spans="1:8" ht="14.15" customHeight="1" x14ac:dyDescent="0.35">
      <c r="A31" s="155"/>
      <c r="B31" s="252"/>
      <c r="C31" s="253"/>
      <c r="D31" s="139"/>
      <c r="E31" s="139"/>
      <c r="F31" s="139"/>
      <c r="G31" s="133"/>
      <c r="H31" s="154"/>
    </row>
    <row r="32" spans="1:8" ht="14.15" customHeight="1" x14ac:dyDescent="0.35">
      <c r="A32" s="155"/>
      <c r="B32" s="252"/>
      <c r="C32" s="253" t="s">
        <v>183</v>
      </c>
      <c r="D32" s="139"/>
      <c r="E32" s="139"/>
      <c r="F32" s="139"/>
      <c r="G32" s="133"/>
      <c r="H32" s="154"/>
    </row>
    <row r="33" spans="1:14" ht="14.15" customHeight="1" x14ac:dyDescent="0.35">
      <c r="A33" s="155"/>
      <c r="B33" s="252"/>
      <c r="C33" s="253" t="s">
        <v>184</v>
      </c>
      <c r="D33" s="139"/>
      <c r="E33" s="139"/>
      <c r="F33" s="139"/>
      <c r="G33" s="133"/>
      <c r="H33" s="154"/>
    </row>
    <row r="34" spans="1:14" ht="14.15" customHeight="1" x14ac:dyDescent="0.35">
      <c r="A34" s="256"/>
      <c r="B34" s="257"/>
      <c r="C34" s="258"/>
      <c r="D34" s="258"/>
      <c r="E34" s="258"/>
      <c r="F34" s="258"/>
      <c r="G34" s="161"/>
      <c r="H34" s="162"/>
      <c r="N34" s="198"/>
    </row>
    <row r="35" spans="1:14" ht="14.15" customHeight="1" x14ac:dyDescent="0.35">
      <c r="A35" s="163" t="s">
        <v>27</v>
      </c>
      <c r="B35" s="164"/>
      <c r="C35" s="165"/>
      <c r="D35" s="165"/>
      <c r="E35" s="165"/>
      <c r="F35" s="165"/>
      <c r="G35" s="166"/>
      <c r="H35" s="167"/>
    </row>
    <row r="36" spans="1:14" x14ac:dyDescent="0.35"/>
    <row r="37" spans="1:14" x14ac:dyDescent="0.35"/>
    <row r="38" spans="1:14" x14ac:dyDescent="0.35"/>
    <row r="39" spans="1:14" x14ac:dyDescent="0.35"/>
    <row r="40" spans="1:14" x14ac:dyDescent="0.35"/>
    <row r="41" spans="1:14" x14ac:dyDescent="0.35"/>
    <row r="42" spans="1:14" x14ac:dyDescent="0.35"/>
    <row r="43" spans="1:14" x14ac:dyDescent="0.35"/>
    <row r="44" spans="1:14" x14ac:dyDescent="0.35"/>
    <row r="45" spans="1:14" x14ac:dyDescent="0.35"/>
    <row r="46" spans="1:14" x14ac:dyDescent="0.35"/>
    <row r="47" spans="1:14" x14ac:dyDescent="0.35"/>
    <row r="48" spans="1:14"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sheetData>
  <sheetProtection formatCells="0" formatColumns="0" formatRows="0" insertHyperlinks="0" sort="0" autoFilter="0" pivotTables="0"/>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DDD1-185B-4528-B8BD-5B7BB8444B4E}">
  <dimension ref="A1:AO205"/>
  <sheetViews>
    <sheetView workbookViewId="0">
      <selection activeCell="A47" sqref="A47"/>
    </sheetView>
  </sheetViews>
  <sheetFormatPr defaultColWidth="0" defaultRowHeight="14.5" zeroHeight="1" x14ac:dyDescent="0.35"/>
  <cols>
    <col min="1" max="1" width="16.1796875" style="110" bestFit="1" customWidth="1"/>
    <col min="2" max="2" width="6.453125" style="110" customWidth="1"/>
    <col min="3" max="3" width="13.453125" style="111" customWidth="1"/>
    <col min="4" max="5" width="19.7265625" style="110" customWidth="1"/>
    <col min="6" max="6" width="39.7265625" style="110" customWidth="1"/>
    <col min="7" max="7" width="13.7265625" style="110" customWidth="1"/>
    <col min="8" max="8" width="14.453125" style="110" customWidth="1"/>
    <col min="9" max="9" width="24.81640625" style="110" customWidth="1"/>
    <col min="10" max="41" width="10.453125" style="110" customWidth="1"/>
    <col min="42" max="16384" width="10.453125" style="110" hidden="1"/>
  </cols>
  <sheetData>
    <row r="1" spans="1:9" customFormat="1" x14ac:dyDescent="0.35">
      <c r="A1" s="2" t="s">
        <v>0</v>
      </c>
      <c r="B1" s="250">
        <v>3</v>
      </c>
    </row>
    <row r="2" spans="1:9" customFormat="1" x14ac:dyDescent="0.35">
      <c r="A2" s="2" t="s">
        <v>1</v>
      </c>
      <c r="B2" t="s">
        <v>185</v>
      </c>
    </row>
    <row r="3" spans="1:9" customFormat="1" x14ac:dyDescent="0.35">
      <c r="A3" s="2" t="s">
        <v>2</v>
      </c>
      <c r="B3" t="s">
        <v>101</v>
      </c>
    </row>
    <row r="4" spans="1:9" customFormat="1" x14ac:dyDescent="0.35">
      <c r="A4" s="2" t="s">
        <v>3</v>
      </c>
      <c r="B4" t="s">
        <v>186</v>
      </c>
    </row>
    <row r="5" spans="1:9" customFormat="1" x14ac:dyDescent="0.35">
      <c r="A5" s="2" t="s">
        <v>4</v>
      </c>
      <c r="B5" t="s">
        <v>187</v>
      </c>
    </row>
    <row r="6" spans="1:9" customFormat="1" x14ac:dyDescent="0.35">
      <c r="A6" s="2" t="s">
        <v>5</v>
      </c>
      <c r="B6" t="s">
        <v>32</v>
      </c>
    </row>
    <row r="7" spans="1:9" customFormat="1" x14ac:dyDescent="0.35">
      <c r="A7" s="2" t="s">
        <v>6</v>
      </c>
      <c r="B7" t="s">
        <v>33</v>
      </c>
    </row>
    <row r="8" spans="1:9" customFormat="1" x14ac:dyDescent="0.35">
      <c r="A8" s="2" t="s">
        <v>7</v>
      </c>
      <c r="B8" t="s">
        <v>188</v>
      </c>
    </row>
    <row r="9" spans="1:9" customFormat="1" x14ac:dyDescent="0.35"/>
    <row r="10" spans="1:9" x14ac:dyDescent="0.35">
      <c r="B10" s="149" t="s">
        <v>61</v>
      </c>
      <c r="C10" s="251">
        <v>3</v>
      </c>
      <c r="D10" s="151"/>
      <c r="E10" s="151"/>
      <c r="F10" s="151"/>
      <c r="G10" s="151"/>
      <c r="H10" s="151"/>
      <c r="I10" s="152"/>
    </row>
    <row r="11" spans="1:9" x14ac:dyDescent="0.35">
      <c r="B11" s="155"/>
      <c r="C11" s="147"/>
      <c r="D11" s="145"/>
      <c r="E11" s="145"/>
      <c r="F11" s="145"/>
      <c r="G11" s="145"/>
      <c r="H11" s="145"/>
      <c r="I11" s="154"/>
    </row>
    <row r="12" spans="1:9" x14ac:dyDescent="0.35">
      <c r="B12" s="155"/>
      <c r="C12" s="147" t="s">
        <v>149</v>
      </c>
      <c r="D12" s="145"/>
      <c r="E12" s="145"/>
      <c r="F12" s="145"/>
      <c r="G12" s="145"/>
      <c r="H12" s="145"/>
      <c r="I12" s="154"/>
    </row>
    <row r="13" spans="1:9" x14ac:dyDescent="0.35">
      <c r="B13" s="155"/>
      <c r="C13" s="147" t="s">
        <v>150</v>
      </c>
      <c r="D13" s="145"/>
      <c r="E13" s="145"/>
      <c r="F13" s="145"/>
      <c r="G13" s="145"/>
      <c r="H13" s="145"/>
      <c r="I13" s="154"/>
    </row>
    <row r="14" spans="1:9" x14ac:dyDescent="0.35">
      <c r="B14" s="155"/>
      <c r="C14" s="147"/>
      <c r="D14" s="145"/>
      <c r="E14" s="145"/>
      <c r="F14" s="145"/>
      <c r="G14" s="145"/>
      <c r="H14" s="145"/>
      <c r="I14" s="154"/>
    </row>
    <row r="15" spans="1:9" ht="14.15" customHeight="1" x14ac:dyDescent="0.35">
      <c r="B15" s="156" t="s">
        <v>80</v>
      </c>
      <c r="C15" s="252" t="s">
        <v>25</v>
      </c>
      <c r="D15" s="253" t="s">
        <v>151</v>
      </c>
      <c r="E15" s="254"/>
      <c r="F15" s="254"/>
      <c r="G15" s="254"/>
      <c r="H15" s="133"/>
      <c r="I15" s="154"/>
    </row>
    <row r="16" spans="1:9" ht="14.15" customHeight="1" x14ac:dyDescent="0.35">
      <c r="B16" s="156"/>
      <c r="C16" s="143"/>
      <c r="D16" s="255"/>
      <c r="E16" s="254"/>
      <c r="F16" s="254"/>
      <c r="G16" s="254"/>
      <c r="H16" s="133"/>
      <c r="I16" s="154"/>
    </row>
    <row r="17" spans="2:9" ht="14.15" customHeight="1" x14ac:dyDescent="0.35">
      <c r="B17" s="156" t="s">
        <v>16</v>
      </c>
      <c r="C17" s="252" t="s">
        <v>17</v>
      </c>
      <c r="D17" s="253" t="s">
        <v>152</v>
      </c>
      <c r="E17" s="254"/>
      <c r="F17" s="254"/>
      <c r="G17" s="254"/>
      <c r="H17" s="133"/>
      <c r="I17" s="154"/>
    </row>
    <row r="18" spans="2:9" ht="14.15" customHeight="1" x14ac:dyDescent="0.35">
      <c r="B18" s="156"/>
      <c r="C18" s="143"/>
      <c r="D18" s="255"/>
      <c r="E18" s="254"/>
      <c r="F18" s="254"/>
      <c r="G18" s="254"/>
      <c r="H18" s="133"/>
      <c r="I18" s="154"/>
    </row>
    <row r="19" spans="2:9" ht="14.15" customHeight="1" x14ac:dyDescent="0.35">
      <c r="B19" s="155" t="s">
        <v>19</v>
      </c>
      <c r="C19" s="252" t="s">
        <v>153</v>
      </c>
      <c r="D19" s="253"/>
      <c r="E19" s="139"/>
      <c r="F19" s="139"/>
      <c r="G19" s="139"/>
      <c r="H19" s="133"/>
      <c r="I19" s="154"/>
    </row>
    <row r="20" spans="2:9" ht="14.15" customHeight="1" x14ac:dyDescent="0.35">
      <c r="B20" s="155"/>
      <c r="C20" s="252"/>
      <c r="D20" s="253" t="s">
        <v>154</v>
      </c>
      <c r="E20" s="139"/>
      <c r="F20" s="139"/>
      <c r="G20" s="139"/>
      <c r="H20" s="133"/>
      <c r="I20" s="154"/>
    </row>
    <row r="21" spans="2:9" ht="14.15" customHeight="1" x14ac:dyDescent="0.35">
      <c r="B21" s="155"/>
      <c r="C21" s="252"/>
      <c r="D21" s="183" t="s">
        <v>155</v>
      </c>
      <c r="E21" s="184">
        <v>45</v>
      </c>
      <c r="F21" s="139"/>
      <c r="G21" s="139"/>
      <c r="H21" s="133"/>
      <c r="I21" s="154"/>
    </row>
    <row r="22" spans="2:9" ht="14.15" customHeight="1" x14ac:dyDescent="0.35">
      <c r="B22" s="155"/>
      <c r="C22" s="252"/>
      <c r="D22" s="183" t="s">
        <v>156</v>
      </c>
      <c r="E22" s="185">
        <v>0.8</v>
      </c>
      <c r="F22" s="139"/>
      <c r="G22" s="139"/>
      <c r="H22" s="133"/>
      <c r="I22" s="154"/>
    </row>
    <row r="23" spans="2:9" ht="14.15" customHeight="1" x14ac:dyDescent="0.35">
      <c r="B23" s="155"/>
      <c r="C23" s="252"/>
      <c r="D23" s="183" t="s">
        <v>157</v>
      </c>
      <c r="E23" s="186">
        <v>0.78</v>
      </c>
      <c r="F23" s="139"/>
      <c r="G23" s="139"/>
      <c r="H23" s="133"/>
      <c r="I23" s="154"/>
    </row>
    <row r="24" spans="2:9" ht="14.15" customHeight="1" x14ac:dyDescent="0.35">
      <c r="B24" s="155"/>
      <c r="C24" s="252"/>
      <c r="D24" s="253"/>
      <c r="E24" s="139"/>
      <c r="F24" s="139"/>
      <c r="G24" s="139"/>
      <c r="H24" s="133"/>
      <c r="I24" s="154"/>
    </row>
    <row r="25" spans="2:9" ht="14.15" customHeight="1" x14ac:dyDescent="0.35">
      <c r="B25" s="155"/>
      <c r="C25" s="252"/>
      <c r="D25" s="253"/>
      <c r="E25" s="139"/>
      <c r="F25" s="139"/>
      <c r="G25" s="139"/>
      <c r="H25" s="133"/>
      <c r="I25" s="154"/>
    </row>
    <row r="26" spans="2:9" ht="14.15" customHeight="1" x14ac:dyDescent="0.35">
      <c r="B26" s="155"/>
      <c r="C26" s="252"/>
      <c r="D26" s="187"/>
      <c r="E26" s="188"/>
      <c r="F26" s="188"/>
      <c r="G26" s="188"/>
      <c r="H26" s="189" t="s">
        <v>158</v>
      </c>
      <c r="I26" s="154"/>
    </row>
    <row r="27" spans="2:9" ht="14.15" customHeight="1" x14ac:dyDescent="0.35">
      <c r="B27" s="155"/>
      <c r="C27" s="252"/>
      <c r="D27" s="190"/>
      <c r="E27" s="191" t="s">
        <v>159</v>
      </c>
      <c r="F27" s="191" t="s">
        <v>160</v>
      </c>
      <c r="G27" s="191" t="s">
        <v>161</v>
      </c>
      <c r="H27" s="192" t="s">
        <v>162</v>
      </c>
      <c r="I27" s="154"/>
    </row>
    <row r="28" spans="2:9" ht="14.15" customHeight="1" x14ac:dyDescent="0.35">
      <c r="B28" s="155"/>
      <c r="C28" s="252"/>
      <c r="D28" s="190" t="s">
        <v>163</v>
      </c>
      <c r="E28" s="191" t="s">
        <v>164</v>
      </c>
      <c r="F28" s="191" t="s">
        <v>165</v>
      </c>
      <c r="G28" s="191" t="s">
        <v>166</v>
      </c>
      <c r="H28" s="192" t="s">
        <v>167</v>
      </c>
      <c r="I28" s="154"/>
    </row>
    <row r="29" spans="2:9" ht="14.15" customHeight="1" x14ac:dyDescent="0.35">
      <c r="B29" s="155"/>
      <c r="C29" s="252"/>
      <c r="D29" s="193" t="s">
        <v>168</v>
      </c>
      <c r="E29" s="194" t="s">
        <v>169</v>
      </c>
      <c r="F29" s="194" t="s">
        <v>169</v>
      </c>
      <c r="G29" s="194" t="s">
        <v>170</v>
      </c>
      <c r="H29" s="195" t="s">
        <v>169</v>
      </c>
      <c r="I29" s="154"/>
    </row>
    <row r="30" spans="2:9" ht="14.15" customHeight="1" x14ac:dyDescent="0.35">
      <c r="B30" s="155"/>
      <c r="C30" s="252"/>
      <c r="D30" s="183" t="s">
        <v>171</v>
      </c>
      <c r="E30" s="184" t="s">
        <v>172</v>
      </c>
      <c r="F30" s="184">
        <v>1032.984518</v>
      </c>
      <c r="G30" s="184"/>
      <c r="H30" s="196" t="s">
        <v>173</v>
      </c>
      <c r="I30" s="154"/>
    </row>
    <row r="31" spans="2:9" ht="14.15" customHeight="1" x14ac:dyDescent="0.35">
      <c r="B31" s="155"/>
      <c r="C31" s="252"/>
      <c r="D31" s="183" t="s">
        <v>174</v>
      </c>
      <c r="E31" s="184" t="s">
        <v>172</v>
      </c>
      <c r="F31" s="184">
        <v>946.24536000000012</v>
      </c>
      <c r="G31" s="184"/>
      <c r="H31" s="196" t="s">
        <v>173</v>
      </c>
      <c r="I31" s="154"/>
    </row>
    <row r="32" spans="2:9" ht="14.15" customHeight="1" x14ac:dyDescent="0.35">
      <c r="B32" s="155"/>
      <c r="C32" s="252"/>
      <c r="D32" s="183" t="s">
        <v>175</v>
      </c>
      <c r="E32" s="184">
        <v>1395.7119060000002</v>
      </c>
      <c r="F32" s="184">
        <v>1214.3482120000001</v>
      </c>
      <c r="G32" s="197">
        <f>E32/F32</f>
        <v>1.1493506493506493</v>
      </c>
      <c r="H32" s="196" t="s">
        <v>173</v>
      </c>
      <c r="I32" s="154"/>
    </row>
    <row r="33" spans="1:18" ht="14.15" customHeight="1" x14ac:dyDescent="0.35">
      <c r="B33" s="155"/>
      <c r="C33" s="252"/>
      <c r="D33" s="183" t="s">
        <v>176</v>
      </c>
      <c r="E33" s="184">
        <v>843.73544600000002</v>
      </c>
      <c r="F33" s="184">
        <v>859.50620200000003</v>
      </c>
      <c r="G33" s="197">
        <f>E33/F33</f>
        <v>0.98165137614678899</v>
      </c>
      <c r="H33" s="196" t="s">
        <v>173</v>
      </c>
      <c r="I33" s="154"/>
    </row>
    <row r="34" spans="1:18" ht="14.15" customHeight="1" x14ac:dyDescent="0.35">
      <c r="B34" s="155"/>
      <c r="C34" s="252"/>
      <c r="D34" s="183" t="s">
        <v>177</v>
      </c>
      <c r="E34" s="184" t="s">
        <v>172</v>
      </c>
      <c r="F34" s="184">
        <v>1308.9727480000001</v>
      </c>
      <c r="G34" s="184"/>
      <c r="H34" s="196" t="s">
        <v>173</v>
      </c>
      <c r="I34" s="154"/>
    </row>
    <row r="35" spans="1:18" ht="14.15" customHeight="1" x14ac:dyDescent="0.35">
      <c r="B35" s="155"/>
      <c r="C35" s="252"/>
      <c r="D35" s="183" t="s">
        <v>178</v>
      </c>
      <c r="E35" s="184" t="s">
        <v>172</v>
      </c>
      <c r="F35" s="184">
        <v>875.27695800000004</v>
      </c>
      <c r="G35" s="184"/>
      <c r="H35" s="196" t="s">
        <v>173</v>
      </c>
      <c r="I35" s="154"/>
    </row>
    <row r="36" spans="1:18" ht="14.15" customHeight="1" x14ac:dyDescent="0.35">
      <c r="B36" s="155"/>
      <c r="C36" s="252"/>
      <c r="D36" s="183" t="s">
        <v>179</v>
      </c>
      <c r="E36" s="184">
        <v>1182.8067000000001</v>
      </c>
      <c r="F36" s="184">
        <v>914.70384800000011</v>
      </c>
      <c r="G36" s="197">
        <f t="shared" ref="G36:G39" si="0">E36/F36</f>
        <v>1.2931034482758621</v>
      </c>
      <c r="H36" s="196" t="s">
        <v>173</v>
      </c>
      <c r="I36" s="154"/>
    </row>
    <row r="37" spans="1:18" ht="14.15" customHeight="1" x14ac:dyDescent="0.35">
      <c r="B37" s="155"/>
      <c r="C37" s="252"/>
      <c r="D37" s="183" t="s">
        <v>180</v>
      </c>
      <c r="E37" s="184">
        <v>1348.3996380000001</v>
      </c>
      <c r="F37" s="184">
        <v>1103.9529200000002</v>
      </c>
      <c r="G37" s="197">
        <f t="shared" si="0"/>
        <v>1.2214285714285713</v>
      </c>
      <c r="H37" s="196" t="s">
        <v>173</v>
      </c>
      <c r="I37" s="154"/>
    </row>
    <row r="38" spans="1:18" ht="14.15" customHeight="1" x14ac:dyDescent="0.35">
      <c r="B38" s="155"/>
      <c r="C38" s="252"/>
      <c r="D38" s="183" t="s">
        <v>181</v>
      </c>
      <c r="E38" s="184">
        <v>1269.5458580000002</v>
      </c>
      <c r="F38" s="184">
        <v>1025.09914</v>
      </c>
      <c r="G38" s="197">
        <f t="shared" si="0"/>
        <v>1.2384615384615385</v>
      </c>
      <c r="H38" s="196" t="s">
        <v>173</v>
      </c>
      <c r="I38" s="154"/>
    </row>
    <row r="39" spans="1:18" ht="14.15" customHeight="1" x14ac:dyDescent="0.35">
      <c r="B39" s="155"/>
      <c r="C39" s="252"/>
      <c r="D39" s="183" t="s">
        <v>182</v>
      </c>
      <c r="E39" s="184">
        <v>1103.9529200000002</v>
      </c>
      <c r="F39" s="184">
        <v>954.13073800000006</v>
      </c>
      <c r="G39" s="197">
        <f t="shared" si="0"/>
        <v>1.1570247933884299</v>
      </c>
      <c r="H39" s="196" t="s">
        <v>173</v>
      </c>
      <c r="I39" s="154"/>
    </row>
    <row r="40" spans="1:18" ht="14.15" customHeight="1" x14ac:dyDescent="0.35">
      <c r="B40" s="155"/>
      <c r="C40" s="252"/>
      <c r="D40" s="253"/>
      <c r="E40" s="139"/>
      <c r="F40" s="139"/>
      <c r="G40" s="139"/>
      <c r="H40" s="133"/>
      <c r="I40" s="154"/>
    </row>
    <row r="41" spans="1:18" ht="14.15" customHeight="1" x14ac:dyDescent="0.35">
      <c r="B41" s="155"/>
      <c r="C41" s="252"/>
      <c r="D41" s="253" t="s">
        <v>183</v>
      </c>
      <c r="E41" s="139"/>
      <c r="F41" s="139"/>
      <c r="G41" s="139"/>
      <c r="H41" s="133"/>
      <c r="I41" s="154"/>
    </row>
    <row r="42" spans="1:18" ht="14.15" customHeight="1" x14ac:dyDescent="0.35">
      <c r="B42" s="155"/>
      <c r="C42" s="252"/>
      <c r="D42" s="253" t="s">
        <v>184</v>
      </c>
      <c r="E42" s="139"/>
      <c r="F42" s="139"/>
      <c r="G42" s="139"/>
      <c r="H42" s="133"/>
      <c r="I42" s="154"/>
    </row>
    <row r="43" spans="1:18" ht="14.15" customHeight="1" x14ac:dyDescent="0.35">
      <c r="B43" s="256"/>
      <c r="C43" s="257"/>
      <c r="D43" s="258"/>
      <c r="E43" s="258"/>
      <c r="F43" s="258"/>
      <c r="G43" s="258"/>
      <c r="H43" s="161"/>
      <c r="I43" s="162"/>
      <c r="O43" s="198"/>
    </row>
    <row r="44" spans="1:18" ht="14.15" customHeight="1" x14ac:dyDescent="0.35">
      <c r="B44" s="259" t="s">
        <v>27</v>
      </c>
      <c r="C44" s="260"/>
      <c r="D44" s="258"/>
      <c r="E44" s="258"/>
      <c r="F44" s="258"/>
      <c r="G44" s="258"/>
      <c r="H44" s="161"/>
      <c r="I44" s="162"/>
    </row>
    <row r="45" spans="1:18" s="199" customFormat="1" x14ac:dyDescent="0.35">
      <c r="L45" s="110"/>
      <c r="M45" s="110"/>
    </row>
    <row r="46" spans="1:18" customFormat="1" x14ac:dyDescent="0.35">
      <c r="A46" s="1" t="s">
        <v>35</v>
      </c>
    </row>
    <row r="47" spans="1:18" s="93" customFormat="1" x14ac:dyDescent="0.35">
      <c r="B47" s="101"/>
      <c r="C47" s="103"/>
      <c r="D47" s="102"/>
      <c r="E47" s="102"/>
      <c r="F47" s="102"/>
      <c r="G47" s="102"/>
      <c r="H47" s="102"/>
      <c r="I47" s="102"/>
      <c r="J47" s="102"/>
      <c r="K47" s="102"/>
      <c r="L47"/>
      <c r="M47"/>
      <c r="N47"/>
      <c r="O47"/>
      <c r="P47"/>
      <c r="Q47"/>
      <c r="R47"/>
    </row>
    <row r="48" spans="1:18" s="199" customFormat="1" x14ac:dyDescent="0.35">
      <c r="B48" s="70" t="s">
        <v>80</v>
      </c>
      <c r="C48" s="115" t="s">
        <v>189</v>
      </c>
      <c r="L48" s="110"/>
      <c r="M48" s="110"/>
    </row>
    <row r="49" spans="2:13" s="199" customFormat="1" x14ac:dyDescent="0.35">
      <c r="B49" s="70"/>
      <c r="C49" s="115" t="s">
        <v>190</v>
      </c>
      <c r="L49" s="110"/>
      <c r="M49" s="110"/>
    </row>
    <row r="50" spans="2:13" s="199" customFormat="1" x14ac:dyDescent="0.35">
      <c r="B50" s="70"/>
      <c r="C50" s="115" t="s">
        <v>191</v>
      </c>
      <c r="L50" s="110"/>
      <c r="M50" s="110"/>
    </row>
    <row r="51" spans="2:13" x14ac:dyDescent="0.35">
      <c r="B51" s="70"/>
      <c r="C51" s="115" t="s">
        <v>192</v>
      </c>
    </row>
    <row r="52" spans="2:13" x14ac:dyDescent="0.35">
      <c r="B52" s="70"/>
    </row>
    <row r="53" spans="2:13" x14ac:dyDescent="0.35">
      <c r="B53" s="70" t="s">
        <v>16</v>
      </c>
      <c r="C53" s="200" t="s">
        <v>193</v>
      </c>
    </row>
    <row r="54" spans="2:13" ht="15" thickBot="1" x14ac:dyDescent="0.4">
      <c r="B54" s="70"/>
    </row>
    <row r="55" spans="2:13" x14ac:dyDescent="0.35">
      <c r="B55" s="70" t="s">
        <v>19</v>
      </c>
      <c r="C55" s="201"/>
      <c r="D55" s="261" t="s">
        <v>194</v>
      </c>
      <c r="E55" s="202"/>
      <c r="F55" s="202"/>
      <c r="G55" s="202"/>
      <c r="H55" s="202"/>
      <c r="I55" s="203"/>
    </row>
    <row r="56" spans="2:13" x14ac:dyDescent="0.35">
      <c r="C56" s="204"/>
      <c r="D56" s="396" t="s">
        <v>195</v>
      </c>
      <c r="E56" s="397"/>
      <c r="F56" s="205">
        <v>45</v>
      </c>
      <c r="G56" s="206"/>
      <c r="H56" s="206"/>
      <c r="I56" s="207"/>
    </row>
    <row r="57" spans="2:13" x14ac:dyDescent="0.35">
      <c r="C57" s="204"/>
      <c r="D57" s="396" t="s">
        <v>196</v>
      </c>
      <c r="E57" s="397"/>
      <c r="F57" s="208">
        <v>0.8</v>
      </c>
      <c r="G57" s="206"/>
      <c r="H57" s="206"/>
      <c r="I57" s="207"/>
    </row>
    <row r="58" spans="2:13" x14ac:dyDescent="0.35">
      <c r="C58" s="204"/>
      <c r="D58" s="396" t="s">
        <v>197</v>
      </c>
      <c r="E58" s="397"/>
      <c r="F58" s="209">
        <v>0.78</v>
      </c>
      <c r="G58" s="206"/>
      <c r="H58" s="206"/>
      <c r="I58" s="207"/>
    </row>
    <row r="59" spans="2:13" x14ac:dyDescent="0.35">
      <c r="C59" s="204"/>
      <c r="D59" s="210"/>
      <c r="E59" s="206"/>
      <c r="F59" s="206"/>
      <c r="G59" s="206"/>
      <c r="H59" s="211"/>
      <c r="I59" s="207"/>
    </row>
    <row r="60" spans="2:13" x14ac:dyDescent="0.35">
      <c r="C60" s="204"/>
      <c r="D60" s="393" t="s">
        <v>198</v>
      </c>
      <c r="E60" s="390" t="s">
        <v>199</v>
      </c>
      <c r="F60" s="390" t="s">
        <v>200</v>
      </c>
      <c r="G60" s="390" t="s">
        <v>201</v>
      </c>
      <c r="H60" s="390" t="s">
        <v>202</v>
      </c>
      <c r="I60" s="207"/>
    </row>
    <row r="61" spans="2:13" x14ac:dyDescent="0.35">
      <c r="C61" s="204"/>
      <c r="D61" s="394"/>
      <c r="E61" s="391"/>
      <c r="F61" s="391"/>
      <c r="G61" s="391"/>
      <c r="H61" s="391"/>
      <c r="I61" s="207"/>
    </row>
    <row r="62" spans="2:13" x14ac:dyDescent="0.35">
      <c r="C62" s="204"/>
      <c r="D62" s="394"/>
      <c r="E62" s="391"/>
      <c r="F62" s="391"/>
      <c r="G62" s="391"/>
      <c r="H62" s="391"/>
      <c r="I62" s="207"/>
    </row>
    <row r="63" spans="2:13" x14ac:dyDescent="0.35">
      <c r="C63" s="204"/>
      <c r="D63" s="395"/>
      <c r="E63" s="392"/>
      <c r="F63" s="392"/>
      <c r="G63" s="392"/>
      <c r="H63" s="392"/>
      <c r="I63" s="207"/>
    </row>
    <row r="64" spans="2:13" x14ac:dyDescent="0.35">
      <c r="C64" s="204"/>
      <c r="D64" s="212" t="s">
        <v>203</v>
      </c>
      <c r="E64" s="213" t="s">
        <v>172</v>
      </c>
      <c r="F64" s="214">
        <v>1033</v>
      </c>
      <c r="G64" s="205"/>
      <c r="H64" s="205" t="s">
        <v>204</v>
      </c>
      <c r="I64" s="207"/>
    </row>
    <row r="65" spans="3:9" x14ac:dyDescent="0.35">
      <c r="C65" s="204"/>
      <c r="D65" s="212" t="s">
        <v>205</v>
      </c>
      <c r="E65" s="213" t="s">
        <v>172</v>
      </c>
      <c r="F65" s="205">
        <v>946</v>
      </c>
      <c r="G65" s="205"/>
      <c r="H65" s="205" t="s">
        <v>204</v>
      </c>
      <c r="I65" s="207"/>
    </row>
    <row r="66" spans="3:9" x14ac:dyDescent="0.35">
      <c r="C66" s="204"/>
      <c r="D66" s="212" t="s">
        <v>206</v>
      </c>
      <c r="E66" s="214">
        <v>1396</v>
      </c>
      <c r="F66" s="214">
        <v>1214</v>
      </c>
      <c r="G66" s="205">
        <v>1.149</v>
      </c>
      <c r="H66" s="205" t="s">
        <v>204</v>
      </c>
      <c r="I66" s="207"/>
    </row>
    <row r="67" spans="3:9" x14ac:dyDescent="0.35">
      <c r="C67" s="204"/>
      <c r="D67" s="212" t="s">
        <v>207</v>
      </c>
      <c r="E67" s="205">
        <v>844</v>
      </c>
      <c r="F67" s="205">
        <v>860</v>
      </c>
      <c r="G67" s="205">
        <v>0.98199999999999998</v>
      </c>
      <c r="H67" s="205" t="s">
        <v>204</v>
      </c>
      <c r="I67" s="207"/>
    </row>
    <row r="68" spans="3:9" x14ac:dyDescent="0.35">
      <c r="C68" s="204"/>
      <c r="D68" s="212" t="s">
        <v>208</v>
      </c>
      <c r="E68" s="213" t="s">
        <v>172</v>
      </c>
      <c r="F68" s="214">
        <v>1309</v>
      </c>
      <c r="G68" s="205"/>
      <c r="H68" s="205" t="s">
        <v>204</v>
      </c>
      <c r="I68" s="207"/>
    </row>
    <row r="69" spans="3:9" x14ac:dyDescent="0.35">
      <c r="C69" s="204"/>
      <c r="D69" s="212" t="s">
        <v>209</v>
      </c>
      <c r="E69" s="213" t="s">
        <v>172</v>
      </c>
      <c r="F69" s="205">
        <v>875</v>
      </c>
      <c r="G69" s="205"/>
      <c r="H69" s="205" t="s">
        <v>204</v>
      </c>
      <c r="I69" s="207"/>
    </row>
    <row r="70" spans="3:9" x14ac:dyDescent="0.35">
      <c r="C70" s="204"/>
      <c r="D70" s="212" t="s">
        <v>210</v>
      </c>
      <c r="E70" s="214">
        <v>1183</v>
      </c>
      <c r="F70" s="205">
        <v>915</v>
      </c>
      <c r="G70" s="205">
        <v>1.2929999999999999</v>
      </c>
      <c r="H70" s="205" t="s">
        <v>204</v>
      </c>
      <c r="I70" s="207"/>
    </row>
    <row r="71" spans="3:9" x14ac:dyDescent="0.35">
      <c r="C71" s="204"/>
      <c r="D71" s="212" t="s">
        <v>211</v>
      </c>
      <c r="E71" s="214">
        <v>1348</v>
      </c>
      <c r="F71" s="214">
        <v>1104</v>
      </c>
      <c r="G71" s="205">
        <v>1.2210000000000001</v>
      </c>
      <c r="H71" s="205" t="s">
        <v>204</v>
      </c>
      <c r="I71" s="207"/>
    </row>
    <row r="72" spans="3:9" x14ac:dyDescent="0.35">
      <c r="C72" s="204"/>
      <c r="D72" s="212" t="s">
        <v>212</v>
      </c>
      <c r="E72" s="214">
        <v>1270</v>
      </c>
      <c r="F72" s="214">
        <v>1025</v>
      </c>
      <c r="G72" s="205">
        <v>1.238</v>
      </c>
      <c r="H72" s="205" t="s">
        <v>204</v>
      </c>
      <c r="I72" s="207"/>
    </row>
    <row r="73" spans="3:9" x14ac:dyDescent="0.35">
      <c r="C73" s="204"/>
      <c r="D73" s="212" t="s">
        <v>213</v>
      </c>
      <c r="E73" s="214">
        <v>1104</v>
      </c>
      <c r="F73" s="205">
        <v>954</v>
      </c>
      <c r="G73" s="205">
        <v>1.157</v>
      </c>
      <c r="H73" s="205" t="s">
        <v>204</v>
      </c>
      <c r="I73" s="207"/>
    </row>
    <row r="74" spans="3:9" x14ac:dyDescent="0.35">
      <c r="C74" s="204"/>
      <c r="D74" s="210"/>
      <c r="E74" s="206"/>
      <c r="F74" s="206"/>
      <c r="G74" s="206"/>
      <c r="H74" s="215"/>
      <c r="I74" s="207"/>
    </row>
    <row r="75" spans="3:9" x14ac:dyDescent="0.35">
      <c r="C75" s="204"/>
      <c r="D75" s="216" t="s">
        <v>214</v>
      </c>
      <c r="E75" s="206"/>
      <c r="F75" s="206"/>
      <c r="G75" s="206"/>
      <c r="H75" s="206"/>
      <c r="I75" s="207"/>
    </row>
    <row r="76" spans="3:9" ht="15" thickBot="1" x14ac:dyDescent="0.4">
      <c r="C76" s="217"/>
      <c r="D76" s="218" t="s">
        <v>215</v>
      </c>
      <c r="E76" s="219"/>
      <c r="F76" s="219"/>
      <c r="G76" s="219"/>
      <c r="H76" s="219"/>
      <c r="I76" s="220"/>
    </row>
    <row r="77" spans="3:9" ht="15" thickBot="1" x14ac:dyDescent="0.4">
      <c r="C77" s="221" t="s">
        <v>216</v>
      </c>
      <c r="D77" s="222"/>
      <c r="E77" s="223"/>
      <c r="F77" s="223"/>
      <c r="G77" s="223"/>
      <c r="H77" s="223"/>
      <c r="I77" s="224">
        <f>F101</f>
        <v>33576.457823999997</v>
      </c>
    </row>
    <row r="78" spans="3:9" ht="15" thickBot="1" x14ac:dyDescent="0.4">
      <c r="C78" s="225" t="s">
        <v>217</v>
      </c>
      <c r="D78" s="223"/>
      <c r="E78" s="223"/>
      <c r="F78" s="223"/>
      <c r="G78" s="223"/>
      <c r="H78" s="223"/>
      <c r="I78" s="226"/>
    </row>
    <row r="79" spans="3:9" x14ac:dyDescent="0.35">
      <c r="C79" s="210"/>
      <c r="D79" s="210"/>
      <c r="E79" s="210"/>
      <c r="F79" s="210"/>
      <c r="G79" s="210"/>
      <c r="H79" s="210"/>
      <c r="I79" s="210"/>
    </row>
    <row r="80" spans="3:9" x14ac:dyDescent="0.35">
      <c r="C80" s="210"/>
      <c r="D80" s="216" t="s">
        <v>218</v>
      </c>
      <c r="E80" s="210"/>
      <c r="F80" s="210">
        <f>AVERAGE(G64:G73)</f>
        <v>1.1733333333333336</v>
      </c>
      <c r="G80" s="210"/>
      <c r="H80" s="210"/>
      <c r="I80" s="210"/>
    </row>
    <row r="81" spans="3:9" x14ac:dyDescent="0.35">
      <c r="C81" s="210"/>
      <c r="D81" s="216" t="s">
        <v>219</v>
      </c>
      <c r="E81" s="210"/>
      <c r="F81" s="210">
        <f>0.9*F80+0.1*1</f>
        <v>1.1560000000000004</v>
      </c>
      <c r="G81" s="210"/>
      <c r="H81" s="210"/>
      <c r="I81" s="210"/>
    </row>
    <row r="82" spans="3:9" x14ac:dyDescent="0.35">
      <c r="C82" s="210"/>
      <c r="D82" s="210"/>
      <c r="E82" s="210"/>
      <c r="F82" s="210"/>
      <c r="G82" s="210"/>
      <c r="H82" s="210"/>
      <c r="I82" s="210"/>
    </row>
    <row r="83" spans="3:9" x14ac:dyDescent="0.35">
      <c r="C83" s="210"/>
      <c r="D83" s="210"/>
      <c r="E83" s="210"/>
      <c r="F83" s="210"/>
      <c r="G83" s="210"/>
      <c r="H83" s="210"/>
      <c r="I83" s="210"/>
    </row>
    <row r="84" spans="3:9" x14ac:dyDescent="0.35">
      <c r="C84" s="210"/>
      <c r="D84" s="393" t="s">
        <v>198</v>
      </c>
      <c r="E84" s="390" t="s">
        <v>202</v>
      </c>
      <c r="F84" s="210"/>
      <c r="G84" s="210"/>
      <c r="H84" s="210"/>
      <c r="I84" s="210"/>
    </row>
    <row r="85" spans="3:9" x14ac:dyDescent="0.35">
      <c r="C85" s="210"/>
      <c r="D85" s="394"/>
      <c r="E85" s="391"/>
      <c r="F85" s="210"/>
      <c r="G85" s="210"/>
      <c r="H85" s="210"/>
      <c r="I85" s="210"/>
    </row>
    <row r="86" spans="3:9" x14ac:dyDescent="0.35">
      <c r="C86" s="210"/>
      <c r="D86" s="394"/>
      <c r="E86" s="391"/>
      <c r="F86" s="210"/>
      <c r="G86" s="210"/>
      <c r="H86" s="210"/>
      <c r="I86" s="210"/>
    </row>
    <row r="87" spans="3:9" x14ac:dyDescent="0.35">
      <c r="C87" s="210"/>
      <c r="D87" s="395"/>
      <c r="E87" s="392"/>
      <c r="F87" s="210"/>
      <c r="G87" s="210"/>
      <c r="H87" s="210"/>
      <c r="I87" s="210"/>
    </row>
    <row r="88" spans="3:9" x14ac:dyDescent="0.35">
      <c r="C88" s="210"/>
      <c r="D88" s="212" t="s">
        <v>203</v>
      </c>
      <c r="E88" s="210">
        <f>IF(E64="--",$F$81*F64,E64)</f>
        <v>1194.1480000000004</v>
      </c>
      <c r="F88" s="210"/>
      <c r="G88" s="210"/>
      <c r="H88" s="210"/>
      <c r="I88" s="210"/>
    </row>
    <row r="89" spans="3:9" x14ac:dyDescent="0.35">
      <c r="C89" s="210"/>
      <c r="D89" s="212" t="s">
        <v>205</v>
      </c>
      <c r="E89" s="210">
        <f t="shared" ref="E89:E97" si="1">IF(E65="--",$F$81*F65,E65)</f>
        <v>1093.5760000000002</v>
      </c>
      <c r="F89" s="210"/>
      <c r="G89" s="210"/>
      <c r="H89" s="210"/>
      <c r="I89" s="210"/>
    </row>
    <row r="90" spans="3:9" x14ac:dyDescent="0.35">
      <c r="C90" s="210"/>
      <c r="D90" s="212" t="s">
        <v>206</v>
      </c>
      <c r="E90" s="210">
        <f t="shared" si="1"/>
        <v>1396</v>
      </c>
      <c r="F90" s="210"/>
      <c r="G90" s="210"/>
      <c r="H90" s="210"/>
      <c r="I90" s="210"/>
    </row>
    <row r="91" spans="3:9" x14ac:dyDescent="0.35">
      <c r="C91" s="210"/>
      <c r="D91" s="212" t="s">
        <v>207</v>
      </c>
      <c r="E91" s="210">
        <f t="shared" si="1"/>
        <v>844</v>
      </c>
      <c r="F91" s="210"/>
      <c r="G91" s="210"/>
      <c r="H91" s="210"/>
      <c r="I91" s="210"/>
    </row>
    <row r="92" spans="3:9" x14ac:dyDescent="0.35">
      <c r="C92" s="210"/>
      <c r="D92" s="212" t="s">
        <v>208</v>
      </c>
      <c r="E92" s="210">
        <f t="shared" si="1"/>
        <v>1513.2040000000004</v>
      </c>
      <c r="F92" s="210"/>
      <c r="G92" s="210"/>
      <c r="H92" s="210"/>
      <c r="I92" s="210"/>
    </row>
    <row r="93" spans="3:9" x14ac:dyDescent="0.35">
      <c r="C93" s="210"/>
      <c r="D93" s="212" t="s">
        <v>209</v>
      </c>
      <c r="E93" s="210">
        <f t="shared" si="1"/>
        <v>1011.5000000000003</v>
      </c>
      <c r="F93" s="210"/>
      <c r="G93" s="210"/>
      <c r="H93" s="210"/>
      <c r="I93" s="210"/>
    </row>
    <row r="94" spans="3:9" x14ac:dyDescent="0.35">
      <c r="C94" s="210"/>
      <c r="D94" s="212" t="s">
        <v>210</v>
      </c>
      <c r="E94" s="210">
        <f t="shared" si="1"/>
        <v>1183</v>
      </c>
      <c r="F94" s="210"/>
      <c r="G94" s="210"/>
      <c r="H94" s="210"/>
      <c r="I94" s="210"/>
    </row>
    <row r="95" spans="3:9" x14ac:dyDescent="0.35">
      <c r="C95" s="210"/>
      <c r="D95" s="212" t="s">
        <v>211</v>
      </c>
      <c r="E95" s="210">
        <f t="shared" si="1"/>
        <v>1348</v>
      </c>
      <c r="F95" s="210"/>
      <c r="G95" s="210"/>
      <c r="H95" s="210"/>
      <c r="I95" s="210"/>
    </row>
    <row r="96" spans="3:9" x14ac:dyDescent="0.35">
      <c r="C96" s="210"/>
      <c r="D96" s="212" t="s">
        <v>212</v>
      </c>
      <c r="E96" s="210">
        <f t="shared" si="1"/>
        <v>1270</v>
      </c>
      <c r="F96" s="210"/>
      <c r="G96" s="210"/>
      <c r="H96" s="210"/>
      <c r="I96" s="210"/>
    </row>
    <row r="97" spans="1:9" x14ac:dyDescent="0.35">
      <c r="C97" s="210"/>
      <c r="D97" s="212" t="s">
        <v>213</v>
      </c>
      <c r="E97" s="210">
        <f t="shared" si="1"/>
        <v>1104</v>
      </c>
      <c r="F97" s="210"/>
      <c r="G97" s="210"/>
      <c r="H97" s="210"/>
      <c r="I97" s="210"/>
    </row>
    <row r="98" spans="1:9" x14ac:dyDescent="0.35">
      <c r="C98" s="210"/>
      <c r="D98" s="210" t="s">
        <v>220</v>
      </c>
      <c r="E98" s="210">
        <f>AVERAGE(E88:E97)</f>
        <v>1195.7428</v>
      </c>
      <c r="F98" s="210"/>
      <c r="G98" s="210"/>
      <c r="H98" s="210"/>
      <c r="I98" s="210"/>
    </row>
    <row r="99" spans="1:9" x14ac:dyDescent="0.35">
      <c r="C99" s="210"/>
      <c r="D99" s="210"/>
      <c r="E99" s="210"/>
      <c r="F99" s="210"/>
      <c r="G99" s="210"/>
      <c r="H99" s="210"/>
      <c r="I99" s="210"/>
    </row>
    <row r="100" spans="1:9" x14ac:dyDescent="0.35">
      <c r="C100" s="210"/>
      <c r="D100" s="210" t="s">
        <v>221</v>
      </c>
      <c r="E100" s="210"/>
      <c r="F100" s="210">
        <f>E98*F56*F57</f>
        <v>43046.7408</v>
      </c>
      <c r="G100" s="210"/>
      <c r="H100" s="210"/>
      <c r="I100" s="210"/>
    </row>
    <row r="101" spans="1:9" x14ac:dyDescent="0.35">
      <c r="C101" s="210"/>
      <c r="D101" s="210" t="s">
        <v>222</v>
      </c>
      <c r="E101" s="210"/>
      <c r="F101" s="227">
        <f>F100*F58</f>
        <v>33576.457823999997</v>
      </c>
      <c r="G101" s="210"/>
      <c r="H101" s="210"/>
      <c r="I101" s="210"/>
    </row>
    <row r="102" spans="1:9" x14ac:dyDescent="0.35"/>
    <row r="103" spans="1:9" customFormat="1" x14ac:dyDescent="0.35">
      <c r="A103" s="1" t="s">
        <v>8</v>
      </c>
    </row>
    <row r="104" spans="1:9" customFormat="1" x14ac:dyDescent="0.35">
      <c r="A104" t="s">
        <v>56</v>
      </c>
    </row>
    <row r="105" spans="1:9" customFormat="1" x14ac:dyDescent="0.35"/>
    <row r="106" spans="1:9" customFormat="1" x14ac:dyDescent="0.35"/>
    <row r="107" spans="1:9" customFormat="1" x14ac:dyDescent="0.35"/>
    <row r="108" spans="1:9" customFormat="1" x14ac:dyDescent="0.35">
      <c r="A108" s="1" t="s">
        <v>9</v>
      </c>
    </row>
    <row r="109" spans="1:9" customFormat="1" x14ac:dyDescent="0.35">
      <c r="A109" t="s">
        <v>223</v>
      </c>
    </row>
    <row r="110" spans="1:9" customFormat="1" x14ac:dyDescent="0.35">
      <c r="A110" t="s">
        <v>224</v>
      </c>
    </row>
    <row r="111" spans="1:9" customFormat="1" x14ac:dyDescent="0.35">
      <c r="A111" t="s">
        <v>225</v>
      </c>
    </row>
    <row r="112" spans="1:9" customFormat="1" x14ac:dyDescent="0.35"/>
    <row r="113" spans="1:1" customFormat="1" x14ac:dyDescent="0.35">
      <c r="A113" s="1" t="s">
        <v>10</v>
      </c>
    </row>
    <row r="114" spans="1:1" customFormat="1" x14ac:dyDescent="0.35">
      <c r="A114" t="s">
        <v>226</v>
      </c>
    </row>
    <row r="115" spans="1:1" s="123" customFormat="1" ht="14.5" customHeight="1" x14ac:dyDescent="0.35">
      <c r="A115" s="123" t="s">
        <v>227</v>
      </c>
    </row>
    <row r="116" spans="1:1" x14ac:dyDescent="0.35">
      <c r="A116" s="110" t="s">
        <v>228</v>
      </c>
    </row>
    <row r="117" spans="1:1" x14ac:dyDescent="0.35"/>
    <row r="118" spans="1:1" x14ac:dyDescent="0.35"/>
    <row r="119" spans="1:1" x14ac:dyDescent="0.35"/>
    <row r="120" spans="1:1" x14ac:dyDescent="0.35"/>
    <row r="121" spans="1:1" x14ac:dyDescent="0.35"/>
    <row r="122" spans="1:1" x14ac:dyDescent="0.35"/>
    <row r="123" spans="1:1" x14ac:dyDescent="0.35"/>
    <row r="124" spans="1:1" x14ac:dyDescent="0.35"/>
    <row r="125" spans="1:1" x14ac:dyDescent="0.35"/>
    <row r="126" spans="1:1" x14ac:dyDescent="0.35"/>
    <row r="127" spans="1:1" x14ac:dyDescent="0.35"/>
    <row r="128" spans="1:1"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sheetData>
  <sheetProtection formatCells="0" formatColumns="0" formatRows="0" insertHyperlinks="0" sort="0" autoFilter="0" pivotTables="0"/>
  <mergeCells count="10">
    <mergeCell ref="G60:G63"/>
    <mergeCell ref="H60:H63"/>
    <mergeCell ref="D84:D87"/>
    <mergeCell ref="E84:E87"/>
    <mergeCell ref="D56:E56"/>
    <mergeCell ref="D57:E57"/>
    <mergeCell ref="D58:E58"/>
    <mergeCell ref="D60:D63"/>
    <mergeCell ref="E60:E63"/>
    <mergeCell ref="F60:F63"/>
  </mergeCells>
  <conditionalFormatting sqref="H47:J47">
    <cfRule type="expression" dxfId="26" priority="1">
      <formula>CELL("protect",H47)=1</formula>
    </cfRule>
  </conditionalFormatting>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23D3-85F6-41BC-80B1-EE925ADC3B57}">
  <dimension ref="A1:AN212"/>
  <sheetViews>
    <sheetView topLeftCell="A49" workbookViewId="0">
      <selection activeCell="C3" sqref="C3:H4"/>
    </sheetView>
  </sheetViews>
  <sheetFormatPr defaultColWidth="0" defaultRowHeight="14.5" zeroHeight="1" x14ac:dyDescent="0.35"/>
  <cols>
    <col min="1" max="1" width="6.1796875" style="7" customWidth="1"/>
    <col min="2" max="2" width="13.453125" style="41" customWidth="1"/>
    <col min="3" max="3" width="34.26953125" style="7" customWidth="1"/>
    <col min="4" max="4" width="32" style="7" customWidth="1"/>
    <col min="5" max="5" width="16" style="7" customWidth="1"/>
    <col min="6" max="6" width="13.7265625" style="7" customWidth="1"/>
    <col min="7" max="7" width="14.453125" style="7" customWidth="1"/>
    <col min="8" max="40" width="10.54296875" style="7" customWidth="1"/>
    <col min="41" max="16384" width="10.54296875" style="7" hidden="1"/>
  </cols>
  <sheetData>
    <row r="1" spans="1:8" x14ac:dyDescent="0.35">
      <c r="A1" s="3" t="s">
        <v>0</v>
      </c>
      <c r="B1" s="4">
        <v>3.75</v>
      </c>
      <c r="C1" s="5"/>
      <c r="D1" s="5"/>
      <c r="E1" s="5"/>
      <c r="F1" s="5"/>
      <c r="G1" s="5"/>
      <c r="H1" s="6"/>
    </row>
    <row r="2" spans="1:8" x14ac:dyDescent="0.35">
      <c r="A2" s="8"/>
      <c r="B2" s="9"/>
      <c r="C2" s="5"/>
      <c r="D2" s="5"/>
      <c r="E2" s="5"/>
      <c r="F2" s="5"/>
      <c r="G2" s="5"/>
      <c r="H2" s="6"/>
    </row>
    <row r="3" spans="1:8" x14ac:dyDescent="0.35">
      <c r="A3" s="10"/>
      <c r="B3" s="11"/>
      <c r="C3" s="399" t="s">
        <v>229</v>
      </c>
      <c r="D3" s="399"/>
      <c r="E3" s="399"/>
      <c r="F3" s="399"/>
      <c r="G3" s="399"/>
      <c r="H3" s="400"/>
    </row>
    <row r="4" spans="1:8" ht="32.15" customHeight="1" x14ac:dyDescent="0.35">
      <c r="A4" s="10"/>
      <c r="B4" s="11"/>
      <c r="C4" s="399"/>
      <c r="D4" s="399"/>
      <c r="E4" s="399"/>
      <c r="F4" s="399"/>
      <c r="G4" s="399"/>
      <c r="H4" s="400"/>
    </row>
    <row r="5" spans="1:8" x14ac:dyDescent="0.35">
      <c r="A5" s="10"/>
      <c r="B5" s="11"/>
      <c r="C5" s="12"/>
      <c r="D5" s="12"/>
      <c r="E5" s="12"/>
      <c r="F5" s="12"/>
      <c r="G5" s="12"/>
      <c r="H5" s="13"/>
    </row>
    <row r="6" spans="1:8" x14ac:dyDescent="0.35">
      <c r="A6" s="10"/>
      <c r="B6" s="11"/>
      <c r="C6" s="14" t="s">
        <v>230</v>
      </c>
      <c r="D6" s="12"/>
      <c r="E6" s="12"/>
      <c r="F6" s="12"/>
      <c r="G6" s="12"/>
      <c r="H6" s="13"/>
    </row>
    <row r="7" spans="1:8" x14ac:dyDescent="0.35">
      <c r="A7" s="10"/>
      <c r="B7" s="11"/>
      <c r="C7" s="398" t="s">
        <v>231</v>
      </c>
      <c r="D7" s="398"/>
      <c r="E7" s="16">
        <v>5000</v>
      </c>
      <c r="F7" s="11"/>
      <c r="G7" s="11"/>
      <c r="H7" s="13"/>
    </row>
    <row r="8" spans="1:8" x14ac:dyDescent="0.35">
      <c r="A8" s="10"/>
      <c r="B8" s="11"/>
      <c r="C8" s="398" t="s">
        <v>232</v>
      </c>
      <c r="D8" s="398"/>
      <c r="E8" s="16">
        <v>1800</v>
      </c>
      <c r="F8" s="11"/>
      <c r="G8" s="11"/>
      <c r="H8" s="6"/>
    </row>
    <row r="9" spans="1:8" x14ac:dyDescent="0.35">
      <c r="A9" s="10"/>
      <c r="B9" s="11"/>
      <c r="C9" s="398" t="s">
        <v>233</v>
      </c>
      <c r="D9" s="398"/>
      <c r="E9" s="16">
        <v>2200</v>
      </c>
      <c r="F9" s="11"/>
      <c r="G9" s="11"/>
      <c r="H9" s="6"/>
    </row>
    <row r="10" spans="1:8" x14ac:dyDescent="0.35">
      <c r="A10" s="10"/>
      <c r="B10" s="11"/>
      <c r="C10" s="398" t="s">
        <v>234</v>
      </c>
      <c r="D10" s="398"/>
      <c r="E10" s="16">
        <v>600</v>
      </c>
      <c r="F10" s="11"/>
      <c r="G10" s="11"/>
      <c r="H10" s="6"/>
    </row>
    <row r="11" spans="1:8" x14ac:dyDescent="0.35">
      <c r="A11" s="10"/>
      <c r="B11" s="11"/>
      <c r="C11" s="398" t="s">
        <v>235</v>
      </c>
      <c r="D11" s="398"/>
      <c r="E11" s="16">
        <v>550</v>
      </c>
      <c r="F11" s="11"/>
      <c r="G11" s="11"/>
      <c r="H11" s="6"/>
    </row>
    <row r="12" spans="1:8" x14ac:dyDescent="0.35">
      <c r="A12" s="10"/>
      <c r="B12" s="11"/>
      <c r="C12" s="398" t="s">
        <v>236</v>
      </c>
      <c r="D12" s="398"/>
      <c r="E12" s="16">
        <v>250</v>
      </c>
      <c r="F12" s="11"/>
      <c r="G12" s="11"/>
      <c r="H12" s="6"/>
    </row>
    <row r="13" spans="1:8" x14ac:dyDescent="0.35">
      <c r="A13" s="10"/>
      <c r="B13" s="11"/>
      <c r="C13" s="17"/>
      <c r="D13" s="17"/>
      <c r="E13" s="18"/>
      <c r="F13" s="11"/>
      <c r="G13" s="11"/>
      <c r="H13" s="6"/>
    </row>
    <row r="14" spans="1:8" x14ac:dyDescent="0.35">
      <c r="A14" s="10"/>
      <c r="B14" s="11"/>
      <c r="C14" s="19" t="s">
        <v>237</v>
      </c>
      <c r="D14" s="17"/>
      <c r="E14" s="18"/>
      <c r="F14" s="11"/>
      <c r="G14" s="11"/>
      <c r="H14" s="6"/>
    </row>
    <row r="15" spans="1:8" x14ac:dyDescent="0.35">
      <c r="A15" s="10"/>
      <c r="B15" s="11"/>
      <c r="C15" s="398" t="s">
        <v>238</v>
      </c>
      <c r="D15" s="398"/>
      <c r="E15" s="16">
        <v>2800</v>
      </c>
      <c r="F15" s="11"/>
      <c r="G15" s="11"/>
      <c r="H15" s="6"/>
    </row>
    <row r="16" spans="1:8" x14ac:dyDescent="0.35">
      <c r="A16" s="10"/>
      <c r="B16" s="11"/>
      <c r="C16" s="398" t="s">
        <v>239</v>
      </c>
      <c r="D16" s="398"/>
      <c r="E16" s="16">
        <v>1200</v>
      </c>
      <c r="F16" s="11"/>
      <c r="G16" s="11"/>
      <c r="H16" s="6"/>
    </row>
    <row r="17" spans="1:8" x14ac:dyDescent="0.35">
      <c r="A17" s="10"/>
      <c r="B17" s="11"/>
      <c r="C17" s="398" t="s">
        <v>240</v>
      </c>
      <c r="D17" s="398"/>
      <c r="E17" s="16">
        <v>1500</v>
      </c>
      <c r="F17" s="20"/>
      <c r="G17" s="11"/>
      <c r="H17" s="6"/>
    </row>
    <row r="18" spans="1:8" x14ac:dyDescent="0.35">
      <c r="A18" s="10"/>
      <c r="B18" s="11"/>
      <c r="C18" s="17"/>
      <c r="D18" s="17"/>
      <c r="E18" s="18"/>
      <c r="F18" s="11"/>
      <c r="G18" s="11"/>
      <c r="H18" s="6"/>
    </row>
    <row r="19" spans="1:8" x14ac:dyDescent="0.35">
      <c r="A19" s="10"/>
      <c r="B19" s="11"/>
      <c r="C19" s="19" t="s">
        <v>241</v>
      </c>
      <c r="D19" s="17"/>
      <c r="E19" s="18"/>
      <c r="F19" s="11"/>
      <c r="G19" s="11"/>
      <c r="H19" s="6"/>
    </row>
    <row r="20" spans="1:8" x14ac:dyDescent="0.35">
      <c r="A20" s="10"/>
      <c r="B20" s="11"/>
      <c r="C20" s="398" t="s">
        <v>242</v>
      </c>
      <c r="D20" s="398"/>
      <c r="E20" s="16">
        <v>-800</v>
      </c>
      <c r="F20" s="11"/>
      <c r="G20" s="11"/>
      <c r="H20" s="6"/>
    </row>
    <row r="21" spans="1:8" x14ac:dyDescent="0.35">
      <c r="A21" s="10"/>
      <c r="B21" s="11"/>
      <c r="C21" s="398" t="s">
        <v>243</v>
      </c>
      <c r="D21" s="398"/>
      <c r="E21" s="16">
        <v>390</v>
      </c>
      <c r="F21" s="11"/>
      <c r="G21" s="11"/>
      <c r="H21" s="6"/>
    </row>
    <row r="22" spans="1:8" x14ac:dyDescent="0.35">
      <c r="A22" s="10"/>
      <c r="B22" s="11"/>
      <c r="C22" s="17"/>
      <c r="D22" s="17"/>
      <c r="E22" s="18"/>
      <c r="F22" s="11"/>
      <c r="G22" s="11"/>
      <c r="H22" s="6"/>
    </row>
    <row r="23" spans="1:8" x14ac:dyDescent="0.35">
      <c r="A23" s="10"/>
      <c r="B23" s="11"/>
      <c r="C23" s="19" t="s">
        <v>244</v>
      </c>
      <c r="D23" s="17"/>
      <c r="E23" s="18"/>
      <c r="F23" s="11"/>
      <c r="G23" s="11"/>
      <c r="H23" s="6"/>
    </row>
    <row r="24" spans="1:8" x14ac:dyDescent="0.35">
      <c r="A24" s="10"/>
      <c r="B24" s="11"/>
      <c r="C24" s="398" t="s">
        <v>245</v>
      </c>
      <c r="D24" s="398"/>
      <c r="E24" s="16">
        <v>-40</v>
      </c>
      <c r="F24" s="11"/>
      <c r="G24" s="11"/>
      <c r="H24" s="6"/>
    </row>
    <row r="25" spans="1:8" x14ac:dyDescent="0.35">
      <c r="A25" s="10"/>
      <c r="B25" s="11"/>
      <c r="C25" s="398" t="s">
        <v>246</v>
      </c>
      <c r="D25" s="398"/>
      <c r="E25" s="16">
        <v>-25</v>
      </c>
      <c r="F25" s="11"/>
      <c r="G25" s="11"/>
      <c r="H25" s="6"/>
    </row>
    <row r="26" spans="1:8" x14ac:dyDescent="0.35">
      <c r="A26" s="10"/>
      <c r="B26" s="11"/>
      <c r="C26" s="17"/>
      <c r="D26" s="17"/>
      <c r="E26" s="18"/>
      <c r="F26" s="11"/>
      <c r="G26" s="11"/>
      <c r="H26" s="6"/>
    </row>
    <row r="27" spans="1:8" x14ac:dyDescent="0.35">
      <c r="A27" s="10"/>
      <c r="B27" s="11"/>
      <c r="C27" s="19" t="s">
        <v>247</v>
      </c>
      <c r="D27" s="17"/>
      <c r="E27" s="18"/>
      <c r="F27" s="11"/>
      <c r="G27" s="11"/>
      <c r="H27" s="6"/>
    </row>
    <row r="28" spans="1:8" x14ac:dyDescent="0.35">
      <c r="A28" s="10"/>
      <c r="B28" s="11"/>
      <c r="C28" s="398" t="s">
        <v>248</v>
      </c>
      <c r="D28" s="398"/>
      <c r="E28" s="16">
        <v>-90</v>
      </c>
      <c r="F28" s="11"/>
      <c r="G28" s="11"/>
      <c r="H28" s="6"/>
    </row>
    <row r="29" spans="1:8" x14ac:dyDescent="0.35">
      <c r="A29" s="10"/>
      <c r="B29" s="11"/>
      <c r="C29" s="398" t="s">
        <v>249</v>
      </c>
      <c r="D29" s="398"/>
      <c r="E29" s="16">
        <v>110</v>
      </c>
      <c r="F29" s="21"/>
      <c r="G29" s="22"/>
      <c r="H29" s="6"/>
    </row>
    <row r="30" spans="1:8" x14ac:dyDescent="0.35">
      <c r="A30" s="10"/>
      <c r="B30" s="11"/>
      <c r="C30" s="398" t="s">
        <v>250</v>
      </c>
      <c r="D30" s="398"/>
      <c r="E30" s="16">
        <v>5</v>
      </c>
      <c r="F30" s="11"/>
      <c r="G30" s="11"/>
      <c r="H30" s="6"/>
    </row>
    <row r="31" spans="1:8" x14ac:dyDescent="0.35">
      <c r="A31" s="10"/>
      <c r="B31" s="11"/>
      <c r="C31" s="15" t="s">
        <v>251</v>
      </c>
      <c r="D31" s="15"/>
      <c r="E31" s="16">
        <v>5</v>
      </c>
      <c r="F31" s="11"/>
      <c r="G31" s="11"/>
      <c r="H31" s="6"/>
    </row>
    <row r="32" spans="1:8" x14ac:dyDescent="0.35">
      <c r="A32" s="10"/>
      <c r="B32" s="11"/>
      <c r="C32" s="17"/>
      <c r="D32" s="17"/>
      <c r="E32" s="18"/>
      <c r="F32" s="21"/>
      <c r="G32" s="22"/>
      <c r="H32" s="6"/>
    </row>
    <row r="33" spans="1:8" x14ac:dyDescent="0.35">
      <c r="A33" s="10"/>
      <c r="B33" s="11"/>
      <c r="C33" s="23" t="s">
        <v>252</v>
      </c>
      <c r="D33" s="21"/>
      <c r="E33" s="21"/>
      <c r="F33" s="21"/>
      <c r="G33" s="22"/>
      <c r="H33" s="6"/>
    </row>
    <row r="34" spans="1:8" x14ac:dyDescent="0.35">
      <c r="A34" s="10"/>
      <c r="B34" s="11"/>
      <c r="C34" s="23" t="s">
        <v>253</v>
      </c>
      <c r="D34" s="9"/>
      <c r="E34" s="24"/>
      <c r="F34" s="24"/>
      <c r="G34" s="24"/>
      <c r="H34" s="6"/>
    </row>
    <row r="35" spans="1:8" x14ac:dyDescent="0.35">
      <c r="A35" s="10"/>
      <c r="B35" s="11"/>
      <c r="C35" s="23" t="s">
        <v>254</v>
      </c>
      <c r="D35" s="9"/>
      <c r="E35" s="24"/>
      <c r="F35" s="24"/>
      <c r="G35" s="24"/>
      <c r="H35" s="6"/>
    </row>
    <row r="36" spans="1:8" x14ac:dyDescent="0.35">
      <c r="A36" s="10"/>
      <c r="B36" s="11"/>
      <c r="C36" s="23" t="s">
        <v>255</v>
      </c>
      <c r="D36" s="24"/>
      <c r="E36" s="25"/>
      <c r="F36" s="25"/>
      <c r="G36" s="25"/>
      <c r="H36" s="6"/>
    </row>
    <row r="37" spans="1:8" x14ac:dyDescent="0.35">
      <c r="A37" s="10"/>
      <c r="B37" s="11"/>
      <c r="C37" s="23" t="s">
        <v>256</v>
      </c>
      <c r="D37" s="24"/>
      <c r="E37" s="25"/>
      <c r="F37" s="25"/>
      <c r="G37" s="25"/>
      <c r="H37" s="6"/>
    </row>
    <row r="38" spans="1:8" x14ac:dyDescent="0.35">
      <c r="A38" s="10"/>
      <c r="B38" s="11"/>
      <c r="C38" s="23" t="s">
        <v>257</v>
      </c>
      <c r="D38" s="24"/>
      <c r="E38" s="25"/>
      <c r="F38" s="25"/>
      <c r="G38" s="25"/>
      <c r="H38" s="6"/>
    </row>
    <row r="39" spans="1:8" x14ac:dyDescent="0.35">
      <c r="A39" s="10"/>
      <c r="B39" s="11"/>
      <c r="C39" s="23" t="s">
        <v>258</v>
      </c>
      <c r="D39" s="24"/>
      <c r="E39" s="25"/>
      <c r="F39" s="25"/>
      <c r="G39" s="25"/>
      <c r="H39" s="6"/>
    </row>
    <row r="40" spans="1:8" x14ac:dyDescent="0.35">
      <c r="A40" s="10"/>
      <c r="B40" s="9"/>
      <c r="C40" s="26"/>
      <c r="D40" s="26"/>
      <c r="E40" s="26"/>
      <c r="F40" s="26"/>
      <c r="G40" s="27"/>
      <c r="H40" s="6"/>
    </row>
    <row r="41" spans="1:8" x14ac:dyDescent="0.35">
      <c r="A41" s="9" t="s">
        <v>12</v>
      </c>
      <c r="B41" s="28" t="s">
        <v>97</v>
      </c>
      <c r="C41" s="23" t="s">
        <v>259</v>
      </c>
      <c r="D41" s="21"/>
      <c r="E41" s="21"/>
      <c r="F41" s="21"/>
      <c r="G41" s="22"/>
      <c r="H41" s="6"/>
    </row>
    <row r="42" spans="1:8" x14ac:dyDescent="0.35">
      <c r="A42" s="10"/>
      <c r="B42" s="29"/>
      <c r="C42" s="30"/>
      <c r="D42" s="21"/>
      <c r="E42" s="21"/>
      <c r="F42" s="21"/>
      <c r="G42" s="25"/>
      <c r="H42" s="6"/>
    </row>
    <row r="43" spans="1:8" x14ac:dyDescent="0.35">
      <c r="A43" s="9" t="s">
        <v>16</v>
      </c>
      <c r="B43" s="28" t="s">
        <v>260</v>
      </c>
      <c r="C43" s="23" t="s">
        <v>261</v>
      </c>
      <c r="D43" s="22"/>
      <c r="E43" s="22"/>
      <c r="F43" s="22"/>
      <c r="G43" s="25"/>
      <c r="H43" s="6"/>
    </row>
    <row r="44" spans="1:8" x14ac:dyDescent="0.35">
      <c r="A44" s="10"/>
      <c r="B44" s="31"/>
      <c r="C44" s="28"/>
      <c r="D44" s="27"/>
      <c r="E44" s="27"/>
      <c r="F44" s="27"/>
      <c r="G44" s="25"/>
      <c r="H44" s="6"/>
    </row>
    <row r="45" spans="1:8" x14ac:dyDescent="0.35">
      <c r="A45" s="9" t="s">
        <v>19</v>
      </c>
      <c r="B45" s="28" t="s">
        <v>20</v>
      </c>
      <c r="C45" s="23" t="s">
        <v>262</v>
      </c>
      <c r="D45" s="22"/>
      <c r="E45" s="22"/>
      <c r="F45" s="22"/>
      <c r="G45" s="25"/>
      <c r="H45" s="6"/>
    </row>
    <row r="46" spans="1:8" x14ac:dyDescent="0.35">
      <c r="A46" s="10"/>
      <c r="B46" s="31"/>
      <c r="C46" s="28"/>
      <c r="D46" s="22"/>
      <c r="E46" s="22"/>
      <c r="F46" s="22"/>
      <c r="G46" s="25"/>
      <c r="H46" s="6"/>
    </row>
    <row r="47" spans="1:8" x14ac:dyDescent="0.35">
      <c r="A47" s="9" t="s">
        <v>24</v>
      </c>
      <c r="B47" s="28" t="s">
        <v>17</v>
      </c>
      <c r="C47" s="23" t="s">
        <v>263</v>
      </c>
      <c r="D47" s="22"/>
      <c r="E47" s="22"/>
      <c r="F47" s="22"/>
      <c r="G47" s="25"/>
      <c r="H47" s="6"/>
    </row>
    <row r="48" spans="1:8" hidden="1" x14ac:dyDescent="0.35">
      <c r="A48" s="9"/>
      <c r="B48" s="28"/>
      <c r="C48" s="32"/>
      <c r="D48" s="22"/>
      <c r="E48" s="22"/>
      <c r="F48" s="22"/>
      <c r="G48" s="25"/>
      <c r="H48" s="6"/>
    </row>
    <row r="49" spans="1:14" x14ac:dyDescent="0.35">
      <c r="A49" s="9"/>
      <c r="B49" s="28"/>
      <c r="C49" s="32"/>
      <c r="D49" s="22"/>
      <c r="E49" s="22"/>
      <c r="F49" s="22"/>
      <c r="G49" s="25"/>
      <c r="H49" s="6"/>
    </row>
    <row r="50" spans="1:14" x14ac:dyDescent="0.35">
      <c r="A50" s="9" t="s">
        <v>264</v>
      </c>
      <c r="B50" s="28" t="s">
        <v>265</v>
      </c>
      <c r="C50" s="23" t="s">
        <v>266</v>
      </c>
      <c r="D50" s="22"/>
      <c r="E50" s="22"/>
      <c r="F50" s="22"/>
      <c r="G50" s="25"/>
      <c r="H50" s="6"/>
    </row>
    <row r="51" spans="1:14" ht="15" thickBot="1" x14ac:dyDescent="0.4">
      <c r="A51" s="33"/>
      <c r="B51" s="9"/>
      <c r="C51" s="22"/>
      <c r="D51" s="22"/>
      <c r="E51" s="22"/>
      <c r="F51" s="22"/>
      <c r="G51" s="25"/>
      <c r="H51" s="6"/>
      <c r="N51" s="34"/>
    </row>
    <row r="52" spans="1:14" ht="15" thickBot="1" x14ac:dyDescent="0.4">
      <c r="A52" s="35" t="s">
        <v>27</v>
      </c>
      <c r="B52" s="36"/>
      <c r="C52" s="37"/>
      <c r="D52" s="37"/>
      <c r="E52" s="37"/>
      <c r="F52" s="37"/>
      <c r="G52" s="38"/>
      <c r="H52" s="39"/>
    </row>
    <row r="53" spans="1:14" x14ac:dyDescent="0.35">
      <c r="A53" s="40"/>
      <c r="C53" s="42"/>
      <c r="D53" s="42"/>
      <c r="E53" s="42"/>
      <c r="F53" s="42"/>
      <c r="G53" s="42"/>
    </row>
    <row r="54" spans="1:14" x14ac:dyDescent="0.35">
      <c r="A54" s="71"/>
      <c r="B54" s="72"/>
      <c r="C54" s="71"/>
      <c r="D54" s="71"/>
      <c r="E54" s="71"/>
      <c r="F54" s="71"/>
      <c r="G54" s="71"/>
    </row>
    <row r="55" spans="1:14" x14ac:dyDescent="0.35"/>
    <row r="56" spans="1:14" x14ac:dyDescent="0.35"/>
    <row r="57" spans="1:14" x14ac:dyDescent="0.35"/>
    <row r="58" spans="1:14" x14ac:dyDescent="0.35"/>
    <row r="59" spans="1:14" x14ac:dyDescent="0.35"/>
    <row r="60" spans="1:14" x14ac:dyDescent="0.35"/>
    <row r="61" spans="1:14" x14ac:dyDescent="0.35"/>
    <row r="62" spans="1:14" x14ac:dyDescent="0.35"/>
    <row r="63" spans="1:14" x14ac:dyDescent="0.35"/>
    <row r="64" spans="1:1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sheetData>
  <sheetProtection formatCells="0" formatColumns="0" formatRows="0" insertHyperlinks="0" sort="0" autoFilter="0" pivotTables="0"/>
  <mergeCells count="17">
    <mergeCell ref="C21:D21"/>
    <mergeCell ref="C3:H4"/>
    <mergeCell ref="C7:D7"/>
    <mergeCell ref="C8:D8"/>
    <mergeCell ref="C9:D9"/>
    <mergeCell ref="C10:D10"/>
    <mergeCell ref="C11:D11"/>
    <mergeCell ref="C12:D12"/>
    <mergeCell ref="C15:D15"/>
    <mergeCell ref="C16:D16"/>
    <mergeCell ref="C17:D17"/>
    <mergeCell ref="C20:D20"/>
    <mergeCell ref="C24:D24"/>
    <mergeCell ref="C25:D25"/>
    <mergeCell ref="C28:D28"/>
    <mergeCell ref="C29:D29"/>
    <mergeCell ref="C30:D30"/>
  </mergeCells>
  <conditionalFormatting sqref="A54:G54">
    <cfRule type="expression" dxfId="25" priority="11">
      <formula>CELL("protect",A54)=1</formula>
    </cfRule>
  </conditionalFormatting>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75831D2486174B834A8E640C439876" ma:contentTypeVersion="5" ma:contentTypeDescription="Create a new document." ma:contentTypeScope="" ma:versionID="a3dd1228e3fda0d2b8ddc1420ab9b759">
  <xsd:schema xmlns:xsd="http://www.w3.org/2001/XMLSchema" xmlns:xs="http://www.w3.org/2001/XMLSchema" xmlns:p="http://schemas.microsoft.com/office/2006/metadata/properties" xmlns:ns1="http://schemas.microsoft.com/sharepoint/v3" xmlns:ns2="0b6e31ce-ddd1-46fa-98a8-54beab9c239c" targetNamespace="http://schemas.microsoft.com/office/2006/metadata/properties" ma:root="true" ma:fieldsID="b29be7e5f20865623e42edfbf4233e04" ns1:_="" ns2:_="">
    <xsd:import namespace="http://schemas.microsoft.com/sharepoint/v3"/>
    <xsd:import namespace="0b6e31ce-ddd1-46fa-98a8-54beab9c239c"/>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6e31ce-ddd1-46fa-98a8-54beab9c23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4556C98-803E-44E9-BF98-8B5845237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6e31ce-ddd1-46fa-98a8-54beab9c2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EA665D-511B-45C7-8AF2-D4BEC5859F0A}">
  <ds:schemaRefs>
    <ds:schemaRef ds:uri="http://schemas.microsoft.com/sharepoint/v3/contenttype/forms"/>
  </ds:schemaRefs>
</ds:datastoreItem>
</file>

<file path=customXml/itemProps3.xml><?xml version="1.0" encoding="utf-8"?>
<ds:datastoreItem xmlns:ds="http://schemas.openxmlformats.org/officeDocument/2006/customXml" ds:itemID="{5F2B7D0D-C245-41A3-9B1D-302A16107FD4}">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Item 1</vt:lpstr>
      <vt:lpstr>Answer 1</vt:lpstr>
      <vt:lpstr>Item 2</vt:lpstr>
      <vt:lpstr>Answer 2</vt:lpstr>
      <vt:lpstr>Item 3</vt:lpstr>
      <vt:lpstr>Answer 3</vt:lpstr>
      <vt:lpstr>Item 4</vt:lpstr>
      <vt:lpstr>Answer 4</vt:lpstr>
      <vt:lpstr>Item 5</vt:lpstr>
      <vt:lpstr>Answer 5</vt:lpstr>
      <vt:lpstr>Item 6</vt:lpstr>
      <vt:lpstr>Answer 6</vt:lpstr>
      <vt:lpstr>Item 7</vt:lpstr>
      <vt:lpstr>Answer 7</vt:lpstr>
      <vt:lpstr>Item 8</vt:lpstr>
      <vt:lpstr>Answer 8</vt:lpstr>
      <vt:lpstr>Item 9</vt:lpstr>
      <vt:lpstr>Answer 9</vt:lpstr>
      <vt:lpstr>'Answer 4'!Print_Area</vt:lpstr>
      <vt:lpstr>'Answer 5'!Print_Area</vt:lpstr>
      <vt:lpstr>'Answer 6'!Print_Area</vt:lpstr>
      <vt:lpstr>'Answer 9'!Print_Area</vt:lpstr>
      <vt:lpstr>'Item 4'!Print_Area</vt:lpstr>
      <vt:lpstr>'Item 5'!Print_Area</vt:lpstr>
      <vt:lpstr>'Item 6'!Print_Area</vt:lpstr>
      <vt:lpstr>'Item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Annie Caporellie</cp:lastModifiedBy>
  <cp:revision/>
  <dcterms:created xsi:type="dcterms:W3CDTF">2026-03-02T18:23:01Z</dcterms:created>
  <dcterms:modified xsi:type="dcterms:W3CDTF">2026-03-24T17:50:57Z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0x0101004C75831D2486174B834A8E640C439876</vt:lpwstr>
  </property>
  <property fmtid="{D5CDD505-2E9C-101B-9397-08002B2CF9AE}" pid="3" name="MediaServiceImageTags">
    <vt:lpwstr/>
  </property>
  <property fmtid="{D5CDD505-2E9C-101B-9397-08002B2CF9AE}" pid="4" name="Order">
    <vt:r8>1181600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