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asact.sharepoint.com/sites/AdmissionsTeamandCollaborators/Shared Documents/Exams/Fall 2025 Exams/Exams/Exam 6I/Sample Exam/"/>
    </mc:Choice>
  </mc:AlternateContent>
  <xr:revisionPtr revIDLastSave="0" documentId="8_{25560FCB-0855-4708-8A11-30040509F7B4}" xr6:coauthVersionLast="47" xr6:coauthVersionMax="47" xr10:uidLastSave="{00000000-0000-0000-0000-000000000000}"/>
  <bookViews>
    <workbookView xWindow="-108" yWindow="-108" windowWidth="23256" windowHeight="12456" tabRatio="746" xr2:uid="{25F3658E-5A89-4517-8342-9FA7406EF439}"/>
  </bookViews>
  <sheets>
    <sheet name="A-Q01" sheetId="32" r:id="rId1"/>
    <sheet name="A-Q02" sheetId="31" r:id="rId2"/>
    <sheet name="A-Q03" sheetId="30" r:id="rId3"/>
    <sheet name="A-Q04" sheetId="29" r:id="rId4"/>
    <sheet name="A-Q05" sheetId="28" r:id="rId5"/>
    <sheet name="A-Q06" sheetId="27" r:id="rId6"/>
    <sheet name="A-Q07" sheetId="47" r:id="rId7"/>
    <sheet name="A-Q08" sheetId="23" r:id="rId8"/>
    <sheet name="B-Q09" sheetId="48" r:id="rId9"/>
    <sheet name="B-Q10" sheetId="17" r:id="rId10"/>
    <sheet name="B-Q11" sheetId="18" r:id="rId11"/>
    <sheet name="B-Q12" sheetId="19" r:id="rId12"/>
    <sheet name="B-Q13" sheetId="20" r:id="rId13"/>
    <sheet name="B-Q14" sheetId="21" r:id="rId14"/>
    <sheet name="C-Q15" sheetId="33" r:id="rId15"/>
    <sheet name="C-Q16" sheetId="34" r:id="rId16"/>
    <sheet name="C-Q17" sheetId="35" r:id="rId17"/>
    <sheet name="C-Q18" sheetId="36" r:id="rId18"/>
    <sheet name="C-Q19" sheetId="37" r:id="rId19"/>
    <sheet name="C-Q20" sheetId="38" r:id="rId20"/>
    <sheet name="C-Q21" sheetId="39" r:id="rId21"/>
    <sheet name="D-Q22" sheetId="40" r:id="rId22"/>
    <sheet name="E-Q23" sheetId="41" r:id="rId23"/>
    <sheet name="E-Q24" sheetId="42" r:id="rId24"/>
    <sheet name="E-Q25" sheetId="43" r:id="rId25"/>
    <sheet name="E-Q26" sheetId="44" r:id="rId2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38" l="1"/>
  <c r="F69" i="38" l="1"/>
  <c r="F68" i="38"/>
  <c r="F67" i="38"/>
  <c r="F66" i="38"/>
  <c r="E69" i="38"/>
  <c r="E68" i="38"/>
  <c r="E67" i="38"/>
  <c r="E66" i="38"/>
  <c r="I60" i="38" l="1"/>
  <c r="I59" i="38"/>
  <c r="I58" i="38"/>
  <c r="I57" i="38"/>
  <c r="G60" i="38"/>
  <c r="G59" i="38"/>
  <c r="G58" i="38"/>
  <c r="G57" i="38"/>
  <c r="E60" i="38"/>
  <c r="E59" i="38"/>
  <c r="E58" i="38"/>
  <c r="E57" i="38"/>
  <c r="I51" i="38"/>
  <c r="I50" i="38"/>
  <c r="I49" i="38"/>
  <c r="I48" i="38"/>
  <c r="G51" i="38"/>
  <c r="G50" i="38"/>
  <c r="G49" i="38"/>
  <c r="G48" i="38"/>
  <c r="F51" i="38"/>
  <c r="F50" i="38"/>
  <c r="F49" i="38"/>
  <c r="F48" i="38"/>
  <c r="E51" i="38"/>
  <c r="E50" i="38"/>
  <c r="E49" i="38"/>
  <c r="E48" i="38"/>
  <c r="D70" i="40" l="1"/>
  <c r="D69" i="40" s="1"/>
  <c r="C55" i="40"/>
  <c r="D52" i="40"/>
  <c r="C52" i="40"/>
  <c r="C50" i="40"/>
  <c r="D48" i="40"/>
  <c r="D63" i="40" s="1"/>
  <c r="D68" i="40" s="1"/>
  <c r="D44" i="40"/>
  <c r="C43" i="40"/>
  <c r="D43" i="40" s="1"/>
  <c r="D67" i="40" s="1"/>
  <c r="D42" i="40"/>
  <c r="D50" i="40" l="1"/>
  <c r="D66" i="40"/>
  <c r="D45" i="40"/>
  <c r="D55" i="40" s="1"/>
  <c r="C67" i="40"/>
  <c r="D58" i="40"/>
  <c r="D61" i="40"/>
  <c r="D62" i="40" s="1"/>
  <c r="D53" i="40" l="1"/>
  <c r="D56" i="40" s="1"/>
  <c r="D64" i="40"/>
  <c r="D73" i="40" s="1"/>
  <c r="D75" i="40" l="1"/>
  <c r="D77" i="40" s="1"/>
  <c r="D79" i="40" s="1"/>
  <c r="D80" i="40" s="1"/>
  <c r="D82" i="40" l="1"/>
  <c r="G91" i="38"/>
  <c r="G89" i="38"/>
  <c r="G87" i="38"/>
  <c r="G84" i="38"/>
  <c r="F78" i="38"/>
  <c r="F77" i="38"/>
  <c r="F76" i="38"/>
  <c r="F75" i="38"/>
  <c r="G70" i="38"/>
  <c r="F70" i="38"/>
  <c r="E70" i="38"/>
  <c r="F60" i="38"/>
  <c r="F59" i="38"/>
  <c r="F58" i="38"/>
  <c r="F57" i="38"/>
  <c r="G52" i="38"/>
  <c r="G82" i="38" s="1"/>
  <c r="F52" i="38"/>
  <c r="E52" i="38"/>
  <c r="H51" i="38"/>
  <c r="J51" i="38" s="1"/>
  <c r="H60" i="38" s="1"/>
  <c r="H50" i="38"/>
  <c r="J50" i="38" s="1"/>
  <c r="H59" i="38" s="1"/>
  <c r="H49" i="38"/>
  <c r="J49" i="38" s="1"/>
  <c r="H58" i="38" s="1"/>
  <c r="H48" i="38"/>
  <c r="J48" i="38" s="1"/>
  <c r="F47" i="38"/>
  <c r="G47" i="38" s="1"/>
  <c r="H47" i="38" s="1"/>
  <c r="I47" i="38" s="1"/>
  <c r="J47" i="38" s="1"/>
  <c r="E56" i="38" s="1"/>
  <c r="F56" i="38" s="1"/>
  <c r="G56" i="38" s="1"/>
  <c r="H56" i="38" s="1"/>
  <c r="I56" i="38" s="1"/>
  <c r="J56" i="38" s="1"/>
  <c r="E65" i="38" s="1"/>
  <c r="F65" i="38" s="1"/>
  <c r="G65" i="38" s="1"/>
  <c r="H65" i="38" s="1"/>
  <c r="E74" i="38" s="1"/>
  <c r="F74" i="38" s="1"/>
  <c r="G74" i="38" s="1"/>
  <c r="H74" i="38" s="1"/>
  <c r="I74" i="38" s="1"/>
  <c r="G88" i="38" l="1"/>
  <c r="H52" i="38"/>
  <c r="F79" i="38"/>
  <c r="F61" i="38"/>
  <c r="J58" i="38"/>
  <c r="H67" i="38" s="1"/>
  <c r="J59" i="38"/>
  <c r="H68" i="38" s="1"/>
  <c r="J60" i="38"/>
  <c r="H69" i="38" s="1"/>
  <c r="J52" i="38"/>
  <c r="H57" i="38"/>
  <c r="E77" i="38" l="1"/>
  <c r="G77" i="38" s="1"/>
  <c r="H77" i="38" s="1"/>
  <c r="I77" i="38" s="1"/>
  <c r="E76" i="38"/>
  <c r="G76" i="38" s="1"/>
  <c r="H76" i="38" s="1"/>
  <c r="I76" i="38" s="1"/>
  <c r="E78" i="38"/>
  <c r="G78" i="38" s="1"/>
  <c r="H78" i="38" s="1"/>
  <c r="I78" i="38" s="1"/>
  <c r="H61" i="38"/>
  <c r="J57" i="38"/>
  <c r="J61" i="38" s="1"/>
  <c r="H66" i="38" l="1"/>
  <c r="H70" i="38" l="1"/>
  <c r="E75" i="38"/>
  <c r="E79" i="38" l="1"/>
  <c r="G75" i="38"/>
  <c r="G79" i="38" l="1"/>
  <c r="H75" i="38"/>
  <c r="H79" i="38" l="1"/>
  <c r="G83" i="38" s="1"/>
  <c r="G85" i="38" s="1"/>
  <c r="G90" i="38" s="1"/>
  <c r="G92" i="38" s="1"/>
  <c r="G93" i="38" s="1"/>
  <c r="I75" i="38"/>
  <c r="G94" i="38" l="1"/>
  <c r="F85" i="34" l="1"/>
  <c r="F87" i="34" s="1"/>
  <c r="E85" i="34"/>
  <c r="E87" i="34" s="1"/>
  <c r="D85" i="34"/>
  <c r="D87" i="34" s="1"/>
  <c r="H53" i="34"/>
  <c r="F56" i="34" s="1"/>
  <c r="G61" i="33"/>
  <c r="F61" i="33"/>
  <c r="E61" i="33"/>
  <c r="D61" i="33"/>
  <c r="C61" i="33"/>
  <c r="D59" i="33"/>
  <c r="D58" i="33"/>
  <c r="D57" i="33"/>
  <c r="D56" i="33"/>
  <c r="D55" i="33"/>
  <c r="C55" i="33"/>
  <c r="G47" i="33"/>
  <c r="F47" i="33"/>
  <c r="E47" i="33"/>
  <c r="D47" i="33"/>
  <c r="C47" i="33"/>
  <c r="D45" i="33"/>
  <c r="C45" i="33"/>
  <c r="D44" i="33"/>
  <c r="C44" i="33"/>
  <c r="D43" i="33"/>
  <c r="C43" i="33"/>
  <c r="D42" i="33"/>
  <c r="C42" i="33"/>
  <c r="D41" i="33"/>
  <c r="C41" i="33"/>
  <c r="D7" i="33"/>
  <c r="D8" i="33" s="1"/>
  <c r="C21" i="29"/>
  <c r="C20" i="29"/>
  <c r="C19" i="29"/>
  <c r="C18" i="29"/>
  <c r="C63" i="17"/>
  <c r="H34" i="17"/>
  <c r="B55" i="17" s="1"/>
  <c r="G34" i="17"/>
  <c r="H33" i="17"/>
  <c r="G33" i="17"/>
  <c r="G35" i="17" s="1"/>
  <c r="E44" i="33" l="1"/>
  <c r="F48" i="33" s="1"/>
  <c r="F49" i="33" s="1"/>
  <c r="E43" i="33"/>
  <c r="E48" i="33" s="1"/>
  <c r="E49" i="33" s="1"/>
  <c r="H87" i="34"/>
  <c r="H89" i="34" s="1"/>
  <c r="H91" i="34" s="1"/>
  <c r="E55" i="33"/>
  <c r="C62" i="33" s="1"/>
  <c r="C63" i="33" s="1"/>
  <c r="C56" i="33"/>
  <c r="E56" i="33" s="1"/>
  <c r="D62" i="33" s="1"/>
  <c r="D63" i="33" s="1"/>
  <c r="F51" i="17"/>
  <c r="F60" i="17" s="1"/>
  <c r="B52" i="17"/>
  <c r="C51" i="17" s="1"/>
  <c r="C60" i="17" s="1"/>
  <c r="E42" i="33"/>
  <c r="D48" i="33" s="1"/>
  <c r="D49" i="33" s="1"/>
  <c r="E41" i="33"/>
  <c r="C48" i="33" s="1"/>
  <c r="C49" i="33" s="1"/>
  <c r="E45" i="33"/>
  <c r="G48" i="33" s="1"/>
  <c r="G49" i="33" s="1"/>
  <c r="F58" i="34"/>
  <c r="F69" i="34"/>
  <c r="F71" i="34" s="1"/>
  <c r="D56" i="34"/>
  <c r="E56" i="34"/>
  <c r="D9" i="33"/>
  <c r="C57" i="33"/>
  <c r="E57" i="33" s="1"/>
  <c r="E62" i="33" s="1"/>
  <c r="E63" i="33" s="1"/>
  <c r="I44" i="17"/>
  <c r="I33" i="17"/>
  <c r="I34" i="17"/>
  <c r="B53" i="17"/>
  <c r="I46" i="17"/>
  <c r="I45" i="17"/>
  <c r="B54" i="17"/>
  <c r="H35" i="17"/>
  <c r="F58" i="17" l="1"/>
  <c r="F59" i="17"/>
  <c r="F57" i="17"/>
  <c r="I40" i="17"/>
  <c r="C57" i="17"/>
  <c r="I35" i="17"/>
  <c r="I47" i="17"/>
  <c r="C64" i="17" s="1"/>
  <c r="C50" i="33"/>
  <c r="E58" i="34"/>
  <c r="E69" i="34"/>
  <c r="E71" i="34" s="1"/>
  <c r="H71" i="34" s="1"/>
  <c r="H74" i="34" s="1"/>
  <c r="H75" i="34" s="1"/>
  <c r="H79" i="34" s="1"/>
  <c r="D69" i="34"/>
  <c r="D58" i="34"/>
  <c r="C58" i="33"/>
  <c r="E58" i="33" s="1"/>
  <c r="F62" i="33" s="1"/>
  <c r="F63" i="33" s="1"/>
  <c r="D10" i="33"/>
  <c r="C59" i="33" s="1"/>
  <c r="E59" i="33" s="1"/>
  <c r="G62" i="33" s="1"/>
  <c r="G63" i="33" s="1"/>
  <c r="D51" i="17"/>
  <c r="D59" i="17" s="1"/>
  <c r="C58" i="17"/>
  <c r="E51" i="17"/>
  <c r="E59" i="17" s="1"/>
  <c r="C59" i="17"/>
  <c r="C64" i="33" l="1"/>
  <c r="H58" i="34"/>
  <c r="H60" i="34" s="1"/>
  <c r="H61" i="34" s="1"/>
  <c r="H63" i="34" s="1"/>
  <c r="E60" i="17"/>
  <c r="E57" i="17"/>
  <c r="D60" i="17"/>
  <c r="D57" i="17"/>
  <c r="E58" i="17"/>
  <c r="D58" i="17"/>
  <c r="I60" i="17" l="1"/>
</calcChain>
</file>

<file path=xl/sharedStrings.xml><?xml version="1.0" encoding="utf-8"?>
<sst xmlns="http://schemas.openxmlformats.org/spreadsheetml/2006/main" count="987" uniqueCount="633">
  <si>
    <t>A</t>
  </si>
  <si>
    <t>B</t>
  </si>
  <si>
    <t>C</t>
  </si>
  <si>
    <t>D</t>
  </si>
  <si>
    <t>E</t>
  </si>
  <si>
    <t>2 points</t>
  </si>
  <si>
    <t xml:space="preserve">a. </t>
  </si>
  <si>
    <t>0.75 point</t>
  </si>
  <si>
    <t>Discuss the impact of homeowners price regulation in Florida since Hurricane Andrew in 1992.</t>
  </si>
  <si>
    <t>b.</t>
  </si>
  <si>
    <t>0.5 point</t>
  </si>
  <si>
    <t>Describe how the French bonus-malus system functions as indirect price regulation.</t>
  </si>
  <si>
    <t>c.</t>
  </si>
  <si>
    <t xml:space="preserve">SHOW ALL WORK. </t>
  </si>
  <si>
    <t>Klein</t>
  </si>
  <si>
    <t>a.</t>
  </si>
  <si>
    <t>page 194</t>
  </si>
  <si>
    <t xml:space="preserve">b. </t>
  </si>
  <si>
    <t>page 195</t>
  </si>
  <si>
    <t xml:space="preserve">c. </t>
  </si>
  <si>
    <t>Feldblum</t>
  </si>
  <si>
    <t>1.5 points</t>
  </si>
  <si>
    <t xml:space="preserve">Match the description to the corresponding regulatory body within the structure of China's Insurance Regulatory System. </t>
  </si>
  <si>
    <t>Regulatory body:</t>
  </si>
  <si>
    <t>i) The National People's Congress (NPC)</t>
  </si>
  <si>
    <t>ii) The State Council</t>
  </si>
  <si>
    <t>iii) China Insurance Regulatory Commission (CIRC)</t>
  </si>
  <si>
    <t>Description items:</t>
  </si>
  <si>
    <t>Chen</t>
  </si>
  <si>
    <t>page 247-249</t>
  </si>
  <si>
    <t>i) A, C, E</t>
  </si>
  <si>
    <t>ii) B</t>
  </si>
  <si>
    <t>iii) D, F</t>
  </si>
  <si>
    <t>1 point</t>
  </si>
  <si>
    <t>Policyholder No</t>
    <phoneticPr fontId="0" type="noConversion"/>
  </si>
  <si>
    <t>Policyholder Type</t>
    <phoneticPr fontId="0" type="noConversion"/>
  </si>
  <si>
    <t>Claim Amount</t>
    <phoneticPr fontId="0" type="noConversion"/>
  </si>
  <si>
    <t>Individual</t>
    <phoneticPr fontId="0" type="noConversion"/>
  </si>
  <si>
    <t>Institutional</t>
    <phoneticPr fontId="0" type="noConversion"/>
  </si>
  <si>
    <t>page 256</t>
  </si>
  <si>
    <t>Policyholder No</t>
  </si>
  <si>
    <t>IPF compensation amount</t>
    <phoneticPr fontId="0" type="noConversion"/>
  </si>
  <si>
    <t>Eling Discipline</t>
  </si>
  <si>
    <t>page 6</t>
  </si>
  <si>
    <t>page 7</t>
  </si>
  <si>
    <t xml:space="preserve">Frees </t>
  </si>
  <si>
    <t>page 9 and 28</t>
  </si>
  <si>
    <t>page 28-29</t>
  </si>
  <si>
    <t xml:space="preserve">Based on "What is Microinsurance": </t>
  </si>
  <si>
    <t>Dror and Piesse</t>
  </si>
  <si>
    <t xml:space="preserve">page 30 </t>
  </si>
  <si>
    <t>0.25 point</t>
  </si>
  <si>
    <t>Atreya et al.</t>
  </si>
  <si>
    <t xml:space="preserve">Advantages: </t>
  </si>
  <si>
    <t>Disadvantage:</t>
  </si>
  <si>
    <t>1.25 points</t>
  </si>
  <si>
    <t>Identify an underwriting risk associated with each of the following operational states of an insurance company:</t>
  </si>
  <si>
    <t xml:space="preserve">ii) Runoff </t>
  </si>
  <si>
    <t>Blanchard Study Note</t>
  </si>
  <si>
    <t>Also allow for catastrophe risk, as sometimes thought as separate from event risk.</t>
  </si>
  <si>
    <t>The following information is available for a property and casualty insurance company. All amounts are in thousands of dollars ($000s).</t>
  </si>
  <si>
    <t>Line of Business (LOB)</t>
  </si>
  <si>
    <t>Expected Loss: Liabilities for Unexpired Risks</t>
  </si>
  <si>
    <t>Expected Loss: Liabilities for Outstanding Claims</t>
  </si>
  <si>
    <t>Standardized Solvency Risk Factor</t>
  </si>
  <si>
    <t>Personal Property</t>
  </si>
  <si>
    <t>Auto</t>
  </si>
  <si>
    <t>Sources of capital available:</t>
  </si>
  <si>
    <t>Common shares</t>
  </si>
  <si>
    <t>Retained earnings</t>
  </si>
  <si>
    <t>The following information is also available:</t>
  </si>
  <si>
    <t>•    Diversification between the different LOBs is allowed using the following formula with a correlation coefficient of 50% between each LOBs.</t>
  </si>
  <si>
    <t>•    There is no confidence factor nor size factor.</t>
  </si>
  <si>
    <t>•    The insurance company assumes underwriting risk only.</t>
  </si>
  <si>
    <t>•    The supervisory solvency target is met when capital available is 1.5 times the minimum capital required.</t>
  </si>
  <si>
    <t>Calculate the minimum capital required before diversification for each LOB.</t>
  </si>
  <si>
    <t>Calculate the minimum capital required after diversification.</t>
  </si>
  <si>
    <t>Assess whether the insurance company meets the solvency target expectations.</t>
  </si>
  <si>
    <t>IAA Solvency</t>
  </si>
  <si>
    <t>Capital required before diversification = Sum of (Liabilities x Risk Factor)</t>
  </si>
  <si>
    <t>Premium</t>
  </si>
  <si>
    <t>Claims</t>
  </si>
  <si>
    <t>Personal Property:</t>
  </si>
  <si>
    <t>Auto:</t>
  </si>
  <si>
    <t>Total:</t>
  </si>
  <si>
    <t>Capital required after diversification = SQRT (sum of (Capital Required)^2 + Sum of (Correlation x Capital Required i x Capital Required j))</t>
  </si>
  <si>
    <t>Solution 1: Calculation by LOB</t>
  </si>
  <si>
    <t>Capital required after diversification:</t>
  </si>
  <si>
    <t>Solution 2: Calculation by LOB x Liability</t>
  </si>
  <si>
    <t>Sum of capital Required^2</t>
  </si>
  <si>
    <t>Sum of Correlation x Capital Required i x Capital Required j, between LOBs (50%)</t>
  </si>
  <si>
    <t>Sum of Correlation x Capital Required i x Capital Required j, within LOBs (100%)</t>
  </si>
  <si>
    <t>Capital Required after diversification:</t>
  </si>
  <si>
    <t>Solution 3: with detailed correlation matrix</t>
  </si>
  <si>
    <t>Capital Required:</t>
  </si>
  <si>
    <t>Include Common shares and Retained earnings because highest capital quality.</t>
  </si>
  <si>
    <t>Capital available =</t>
  </si>
  <si>
    <t>Capital Required x 1.5</t>
  </si>
  <si>
    <t>Capital Available is greater than 1.5 x Capital required, therefore Solvency requirements are met.</t>
  </si>
  <si>
    <t>page 3-4</t>
  </si>
  <si>
    <t>Pillar I: minimum financial requirements</t>
  </si>
  <si>
    <t>Pillar II: supervisory review process</t>
  </si>
  <si>
    <t>Pillar III: measures to foster market discipline</t>
  </si>
  <si>
    <t>page 19</t>
  </si>
  <si>
    <t>Advantage:</t>
  </si>
  <si>
    <t>Would facilitate the understanding financial strength of international insurance companies / reinsurers.</t>
  </si>
  <si>
    <t>Fully describe the "ladder of intervention" framework with regard to regulatory capital requirement approaches.</t>
  </si>
  <si>
    <t xml:space="preserve">Briefly describe the "binary" framework approach. </t>
  </si>
  <si>
    <t xml:space="preserve">Contrast the "ladder of intervention" and "binary" frameworks in a situation where a company is experiencing a declining surplus. </t>
  </si>
  <si>
    <t>New Zealand</t>
  </si>
  <si>
    <t>Top rung - normal supervision</t>
  </si>
  <si>
    <t>Below bottom rung - strong actions including windup or withdrawal of license</t>
  </si>
  <si>
    <t>In contrast under a ladder approach, as the first level of required capital was breached the supervisor could restrict writings or force an action plan or divestiture of some operations.</t>
  </si>
  <si>
    <t>IAA Risk Book</t>
  </si>
  <si>
    <t>Geneva</t>
  </si>
  <si>
    <t>Goodwill, deferred taxes, other intangibles.</t>
  </si>
  <si>
    <t>Strategic and reputation risks.  (Will also accept liquidity risk based on IAA Global Framework paper)</t>
  </si>
  <si>
    <t>The following information is available for a group of insurance contracts. All amounts are in thousands of dollars ($000s).</t>
  </si>
  <si>
    <t>Maturity (years)</t>
  </si>
  <si>
    <t>Government 
Zero Coupon 
Bonds</t>
  </si>
  <si>
    <t>AAA 
Corporate 
Bonds</t>
  </si>
  <si>
    <t>AA 
Corporate 
Bonds</t>
  </si>
  <si>
    <t>AAA 
Credit Risk 
Adjustment</t>
  </si>
  <si>
    <t>AA 
Credit Risk 
Adjustment</t>
  </si>
  <si>
    <t>Illiquidity 
premium 
for fully illiquid 
cash flows</t>
  </si>
  <si>
    <t>Illiquidity 
premium 
for fully liquid 
cash flows</t>
  </si>
  <si>
    <t>Time (years)</t>
  </si>
  <si>
    <t>Fulfilment cash flows</t>
  </si>
  <si>
    <t>•    It was determined that credit risk is the only factor to materially differ between the fulfilment cash flows and the reference portfolio.</t>
  </si>
  <si>
    <t>Briefly describe the main characteristics of an IFRS 17 discount rate.</t>
  </si>
  <si>
    <t>Calculate the present value of the fulfilment cash flows using a top-down discount curve.</t>
  </si>
  <si>
    <t>Calculate the present value of the fulfilment cash flows using a bottom-up discount curve.</t>
  </si>
  <si>
    <t xml:space="preserve">d. </t>
  </si>
  <si>
    <t>IFRS 17 Study Note</t>
  </si>
  <si>
    <t>page 14</t>
  </si>
  <si>
    <t>Maturity</t>
  </si>
  <si>
    <t>Reference</t>
  </si>
  <si>
    <t>Credit Risk Adj.</t>
  </si>
  <si>
    <t>Top-down</t>
  </si>
  <si>
    <t>(years)</t>
  </si>
  <si>
    <t>Portfolio</t>
  </si>
  <si>
    <t>Discount</t>
  </si>
  <si>
    <t>Curve</t>
  </si>
  <si>
    <t>Fulfillment cash flows</t>
  </si>
  <si>
    <t>Discount curve</t>
  </si>
  <si>
    <t>PV</t>
  </si>
  <si>
    <t>Total</t>
  </si>
  <si>
    <t>Risk free</t>
  </si>
  <si>
    <t>Illiquidity</t>
  </si>
  <si>
    <t>Bottom-up</t>
  </si>
  <si>
    <t>premium</t>
  </si>
  <si>
    <t>d.</t>
  </si>
  <si>
    <t>Any 2 of:</t>
  </si>
  <si>
    <t>Premium Received ($)</t>
  </si>
  <si>
    <t>Acquisition Costs ($)</t>
  </si>
  <si>
    <t>Expected Loss Ratio</t>
  </si>
  <si>
    <t>Risk Adjustment</t>
  </si>
  <si>
    <t>Reference Curve (Flat)</t>
  </si>
  <si>
    <t>Liquidity Premium</t>
  </si>
  <si>
    <t xml:space="preserve">Losses will be paid at the end of each year, based on the following pattern: </t>
  </si>
  <si>
    <t>Year</t>
  </si>
  <si>
    <t>Payment Pattern</t>
  </si>
  <si>
    <t xml:space="preserve">Assume that there are no other expenses and all acquisition costs are incurred at inception. </t>
  </si>
  <si>
    <t>i. Fulfilment cash flows (FCF)</t>
  </si>
  <si>
    <t>ii. Contractual service margin (CSM)</t>
  </si>
  <si>
    <t>iii. Earned profit/loss</t>
  </si>
  <si>
    <t xml:space="preserve">e. </t>
  </si>
  <si>
    <t>Section 6.1</t>
  </si>
  <si>
    <t>Number in answers</t>
  </si>
  <si>
    <t>i.</t>
  </si>
  <si>
    <t xml:space="preserve">Discount rate = 0.01 + 0.002 = </t>
  </si>
  <si>
    <t xml:space="preserve">Expected losses = 5000 * 60% = </t>
  </si>
  <si>
    <t>Undiscounted cash flows</t>
  </si>
  <si>
    <t>Discounted future cash flows</t>
  </si>
  <si>
    <t>Risk adjustment = 2922 * 5%</t>
  </si>
  <si>
    <t xml:space="preserve">Fulfilment cash flows = discounted future cash flows + risk adjustment = </t>
  </si>
  <si>
    <t>ii.</t>
  </si>
  <si>
    <t xml:space="preserve">CSM = Premium Received - Acquisition Cash Flows - FCF = </t>
  </si>
  <si>
    <t>iii.</t>
  </si>
  <si>
    <t>Earned Profit = 0 at initial recognition</t>
  </si>
  <si>
    <t>Risk adjustment = 2357* 5%</t>
  </si>
  <si>
    <t>CSM = 0 at the end of coverage period</t>
  </si>
  <si>
    <t>Earned Profit = Premium - Acquisition Costs - FCF - Paid Claims</t>
  </si>
  <si>
    <t>e.</t>
  </si>
  <si>
    <t>CSM = 0, since contract is onerous</t>
  </si>
  <si>
    <t xml:space="preserve">FCF = </t>
  </si>
  <si>
    <t>Earned profit = loss component = Premium - Acquisition - FCF</t>
  </si>
  <si>
    <t>EY IFRS 17</t>
  </si>
  <si>
    <t>PAA does not require separate identification of the elements (i.e., the four building blocks) until a claim is incurred. Only a total LRC on initial recognition is determined.</t>
  </si>
  <si>
    <t>page 189</t>
  </si>
  <si>
    <t>The LRC is recognised over the coverage period on the basis of passage of time unless the expected pattern of release from risk differs significantly from the passage of time.</t>
  </si>
  <si>
    <t>An entity need only assess whether a group of insurance contracts is onerous if facts and circumstances indicate that the group is onerous. GMM requires an onerous assessment at each reporting date.</t>
  </si>
  <si>
    <t>An entity has certain elections available under the PAA:</t>
  </si>
  <si>
    <t>iv.</t>
  </si>
  <si>
    <t>v.</t>
  </si>
  <si>
    <t>vi.</t>
  </si>
  <si>
    <t xml:space="preserve">For a non-onerous group of insurance contracts with annual reporting periods, evaluate how each of the following scenarios would impact </t>
  </si>
  <si>
    <t xml:space="preserve">the Liability for Remaining Coverage (LFRC) measured by Premium Allocation Approach (PAA) and Building Block Approach (BBA) at the </t>
  </si>
  <si>
    <t>first reporting date under IFRS 17. Assume that neither PAA or BBA would result in a zero LFRC at the first reporting date.</t>
  </si>
  <si>
    <t>At the first reporting date, there is an increase in expected future claims.</t>
  </si>
  <si>
    <t>At the first reporting date, there is a decrease in yield curve.</t>
  </si>
  <si>
    <t xml:space="preserve">A catastrophe loss occurred between the initial inception and the first reporting date of this group of insurance contracts. Assume that the </t>
  </si>
  <si>
    <t>catastrophe loss does not impact expected future claims of this group of insurance contracts.</t>
  </si>
  <si>
    <t>The group of insurance contracts has an uneven earnings pattern with the expectation that the PAA has a slower earnings pattern than the BBA.</t>
  </si>
  <si>
    <t>EY PAA Eligibility</t>
  </si>
  <si>
    <t>i)</t>
    <phoneticPr fontId="6" type="noConversion"/>
  </si>
  <si>
    <t>(Assume the expected future claims increase is less than the remaining CSM under BBA)</t>
    <phoneticPr fontId="6" type="noConversion"/>
  </si>
  <si>
    <t>ii)</t>
    <phoneticPr fontId="6" type="noConversion"/>
  </si>
  <si>
    <t>(Assume the expected future claims increase is greater than (or equal to) the remaining CSM under BBA)</t>
    <phoneticPr fontId="6" type="noConversion"/>
  </si>
  <si>
    <t>Define the IFRS 17 "risk adjustment for non-financial risk."</t>
  </si>
  <si>
    <t xml:space="preserve">IFRS 17 Study Note </t>
  </si>
  <si>
    <t xml:space="preserve">To reflect the compensation the entity would require for bearing the non-financial risk, the risk adjustment shall have the following characteristics: </t>
  </si>
  <si>
    <t>Cohort</t>
  </si>
  <si>
    <t>Premium Received</t>
  </si>
  <si>
    <t>Premium Receivable</t>
  </si>
  <si>
    <t>Premium Revenue</t>
  </si>
  <si>
    <t>Acquisition Costs Paid</t>
  </si>
  <si>
    <t>Acquisition Costs Payable</t>
  </si>
  <si>
    <t>Acquisition Costs Incurred</t>
  </si>
  <si>
    <t>Property</t>
  </si>
  <si>
    <t>Automobile</t>
  </si>
  <si>
    <t>Expected Loss &amp; LAE Ratio</t>
  </si>
  <si>
    <t>Present Value Factor for Premiums</t>
  </si>
  <si>
    <t>Present Value Factor for Losses &amp; LAE</t>
  </si>
  <si>
    <t>Onerous classification</t>
  </si>
  <si>
    <t>Onerous</t>
  </si>
  <si>
    <t>Profitable</t>
  </si>
  <si>
    <t>Property risk adjustment %</t>
  </si>
  <si>
    <t>Automobile risk adjustment %</t>
  </si>
  <si>
    <t>Financial investments</t>
  </si>
  <si>
    <t>Investment income yield</t>
  </si>
  <si>
    <t>Income tax %</t>
  </si>
  <si>
    <t>Based on the information provided below, complete the statement of Profilt and Loss as of December 31, 2024.</t>
  </si>
  <si>
    <t>Insurance Revenue</t>
  </si>
  <si>
    <t>Insurance service expenses</t>
  </si>
  <si>
    <t>Net expenses from reinsurance contracts</t>
  </si>
  <si>
    <t>Insurance service result</t>
  </si>
  <si>
    <t>Net investment income</t>
  </si>
  <si>
    <t>Net finance expense from insurance contracts</t>
  </si>
  <si>
    <t>Net finance income from reinsurance contracts</t>
  </si>
  <si>
    <t>Net insurance finance expenses</t>
  </si>
  <si>
    <t>Net insurance and investment result</t>
  </si>
  <si>
    <t>F</t>
  </si>
  <si>
    <t>Other income</t>
  </si>
  <si>
    <t>Profit before income tax</t>
  </si>
  <si>
    <t>G</t>
  </si>
  <si>
    <t>Income tax expenses</t>
  </si>
  <si>
    <t>H</t>
  </si>
  <si>
    <t>Profit for the year</t>
  </si>
  <si>
    <t>I</t>
  </si>
  <si>
    <t xml:space="preserve">Unearned Premium </t>
  </si>
  <si>
    <t>ELR</t>
  </si>
  <si>
    <t>Expected loss and LAE</t>
  </si>
  <si>
    <t>(4) = (1) + (2) - (3)</t>
  </si>
  <si>
    <t>(6) = (4) x (5)</t>
  </si>
  <si>
    <t>Discounted Premium Receivable</t>
  </si>
  <si>
    <t>Discounted Future Losses &amp; LAE</t>
  </si>
  <si>
    <t>Risk adjustment %</t>
  </si>
  <si>
    <t>Discounted Risk Adjustment</t>
  </si>
  <si>
    <t>(8) = (2) x (7)</t>
  </si>
  <si>
    <t>(10) = (6) x (9)</t>
  </si>
  <si>
    <t>(12) = (10) x (11)</t>
  </si>
  <si>
    <t>FCF</t>
  </si>
  <si>
    <t>(16) = (10) + (12) + (14) - (8)</t>
  </si>
  <si>
    <t>Onerous?</t>
  </si>
  <si>
    <t>PAA LRC (Excl. Loss Component)</t>
  </si>
  <si>
    <t>Excess / Deficiency</t>
  </si>
  <si>
    <t>Loss Component</t>
  </si>
  <si>
    <t>Total LRC</t>
  </si>
  <si>
    <t>(18) = [(1) - (3)] - [(13) - (15)]</t>
  </si>
  <si>
    <t>(19) = (18) - (16) if (17) = "Yes', otherwise "n/a"</t>
  </si>
  <si>
    <t>(21) = (18) + (20)</t>
  </si>
  <si>
    <t>Identify and briefly describe the levels of aggregation of insurance contracts under IFRS 17.</t>
  </si>
  <si>
    <t xml:space="preserve">Identify the timing of the following: </t>
  </si>
  <si>
    <t>i. An insurance contract is assigned to an aggregation level.</t>
  </si>
  <si>
    <t>ii. An insurance contract can be reassigned.</t>
  </si>
  <si>
    <t xml:space="preserve">Insurance company ABC writes personal automobile, commercial automobile, personal property and commercial property business in Country XYZ. </t>
  </si>
  <si>
    <t>Risk</t>
  </si>
  <si>
    <t>Underwriting by</t>
  </si>
  <si>
    <t>Pricing by</t>
  </si>
  <si>
    <t>Claims Management by</t>
  </si>
  <si>
    <t xml:space="preserve">Personal Auto - province 1 </t>
  </si>
  <si>
    <t>Personal Auto underwriting team</t>
  </si>
  <si>
    <t>Auto pricing team</t>
  </si>
  <si>
    <t>Auto claims team</t>
  </si>
  <si>
    <t xml:space="preserve">Personal Auto - province 2 </t>
  </si>
  <si>
    <t xml:space="preserve">Personal Auto - province 3 </t>
  </si>
  <si>
    <t>Commercial Auto</t>
  </si>
  <si>
    <t>Commercial Auto underwriting team</t>
  </si>
  <si>
    <t>Personal Property underwriting team</t>
  </si>
  <si>
    <t>Personal property pricing team</t>
  </si>
  <si>
    <t>Personal property claims team</t>
  </si>
  <si>
    <t>Commercial Property</t>
  </si>
  <si>
    <t>Commercial Property underwriting team</t>
  </si>
  <si>
    <t>Commercial property pricing team</t>
  </si>
  <si>
    <t>Commercial property claims team</t>
  </si>
  <si>
    <t xml:space="preserve">1) Portfolio: a portfolio comprises insurance contracts that are subject to similar risks and managed together. </t>
  </si>
  <si>
    <t>2) Group: Portfolios must be further divided into different groups based on whether they are onerous.</t>
  </si>
  <si>
    <t>3) Cohort: Contracts issued more than one year apart cannot be in the same group; the groups must be further divided into cohorts</t>
  </si>
  <si>
    <t xml:space="preserve">Insurance contracts are assigned a portfolio, group and cohort at initial recognition, and are not reassigned at subsequent measurements. </t>
  </si>
  <si>
    <t>Once groups are established at initial recognition an entity should not reassess the composition of the groups subsequently.</t>
  </si>
  <si>
    <t xml:space="preserve">Any of the 3 below: </t>
  </si>
  <si>
    <t xml:space="preserve">Automobile and property risks are different and must be in different portfolios.
</t>
  </si>
  <si>
    <t>Commercial automobile and personal automobiles have different underwriting and product development practices, so they should be in different portfolios.</t>
  </si>
  <si>
    <t>Personal property and Commercial property products have different underwriting, pricing, internal reporting, product development and claims management practices, supporting separate portfolios.</t>
  </si>
  <si>
    <t xml:space="preserve">Both provincial personal property products are managed together, supporting a single personal property countrywide portfolio.
</t>
  </si>
  <si>
    <t>Both provincial Commercial property products are managed together, supporting a single personal Commercial countrywide portfolio.</t>
  </si>
  <si>
    <t>4.75 points</t>
  </si>
  <si>
    <t>The following information is available for the insurer.  One significant catastrophe event occurred during the year.</t>
  </si>
  <si>
    <t>Annual earned premium</t>
  </si>
  <si>
    <t>million</t>
  </si>
  <si>
    <t>Surplus allocated to support homeowners insurance</t>
  </si>
  <si>
    <t>Gross UPR as at December 31</t>
  </si>
  <si>
    <t>Non-catastrophe loss ratio</t>
  </si>
  <si>
    <t>Expense ratio</t>
  </si>
  <si>
    <t>Non-catastrophe loss reserve to premium ratio as at December 31</t>
  </si>
  <si>
    <t>Investment income rate</t>
  </si>
  <si>
    <t>Data related to the catastrophe event:</t>
  </si>
  <si>
    <t xml:space="preserve">    Ultimate loss</t>
  </si>
  <si>
    <t xml:space="preserve">    Paid by December 31</t>
  </si>
  <si>
    <t xml:space="preserve">    Reserved at December 31</t>
  </si>
  <si>
    <t xml:space="preserve">•   The company is not subject to income tax. </t>
  </si>
  <si>
    <t>Calculate total income.</t>
  </si>
  <si>
    <t>Calculate the gross premium to surplus ratio.</t>
  </si>
  <si>
    <t>To provide catastrophe protection, the insurer purchases a catastrophe treaty.</t>
  </si>
  <si>
    <t>The following information is available regarding the catastrophe treaty.</t>
  </si>
  <si>
    <t>Effective date</t>
  </si>
  <si>
    <t xml:space="preserve">           January 1</t>
  </si>
  <si>
    <t>Reinsurance premium</t>
  </si>
  <si>
    <t>of gross premium</t>
  </si>
  <si>
    <t>Losses recoverable for a single event</t>
  </si>
  <si>
    <t xml:space="preserve">           Excess of 5% of gross premium</t>
  </si>
  <si>
    <t>Reinstatement premium</t>
  </si>
  <si>
    <t>Calculate the following amounts on an after reinsurance basis:</t>
  </si>
  <si>
    <t>i. Total income</t>
  </si>
  <si>
    <t>ii. Net premium to surplus ratio</t>
  </si>
  <si>
    <t>Blanchard &amp; Klann</t>
  </si>
  <si>
    <t>Surplus</t>
  </si>
  <si>
    <t>Equity</t>
  </si>
  <si>
    <t>Loss reserve</t>
  </si>
  <si>
    <t>Liability</t>
  </si>
  <si>
    <t>Unearned premiums</t>
  </si>
  <si>
    <t>Investable assets</t>
  </si>
  <si>
    <t>Asset</t>
  </si>
  <si>
    <t>Underwriting income:</t>
  </si>
  <si>
    <t>EP</t>
  </si>
  <si>
    <t xml:space="preserve">Gross Incurred loss </t>
  </si>
  <si>
    <t xml:space="preserve">Underwriting expense </t>
  </si>
  <si>
    <t>Underwriting income</t>
  </si>
  <si>
    <t>Investment income</t>
  </si>
  <si>
    <t>Total income</t>
  </si>
  <si>
    <t>Gross leverage ratio</t>
  </si>
  <si>
    <t>Ceded earned premium</t>
  </si>
  <si>
    <t>NEP</t>
  </si>
  <si>
    <t>Ceded Inc Loss</t>
  </si>
  <si>
    <t>Net Inc Loss</t>
  </si>
  <si>
    <t xml:space="preserve">      Gross</t>
  </si>
  <si>
    <t xml:space="preserve">      Ceded</t>
  </si>
  <si>
    <t>because the payment of $10M in the first year is all paid by insurer, all the recoverable is unpaid</t>
  </si>
  <si>
    <t>UW income</t>
  </si>
  <si>
    <t>Net leverage ratio</t>
  </si>
  <si>
    <t>Define International Actuarial Work (IAW).</t>
  </si>
  <si>
    <t>Order the following sources of practice guidance in terms of applicability, the first being most applicable, for an actuary undertaking IAW.</t>
  </si>
  <si>
    <t>Assume a single full IAA member body has jurisdiction in the local market where the work is required.</t>
  </si>
  <si>
    <t>actuarial standards of practice applicable in the local jurisdiction where the work is required</t>
  </si>
  <si>
    <t>actuarial standards of practice adopted by the full IAA member body of which the actuary is a member</t>
  </si>
  <si>
    <t>legal and regulatory requirements in the jurisdiction of the regulator requiring the work</t>
  </si>
  <si>
    <t>Second most applicable: ii.) actuarial SOPs adopted by each full IAA member body (e.g. CAS) of which the actuary is a member.</t>
  </si>
  <si>
    <t xml:space="preserve">Third most applicable: i.) actuarial SOPs applicable in the local jurisdiction where the work is required. </t>
  </si>
  <si>
    <t>Any three</t>
  </si>
  <si>
    <t>Briefly describe the "three lines of defence" of risk management.</t>
  </si>
  <si>
    <t>Briefly provide an example of how actuaries actively contribute to each of the "three lines of defence."</t>
  </si>
  <si>
    <t>2nd line: In addition to the AF, internal resources can be hired or external consultants can be retained to provide additional actuarial oversight.</t>
  </si>
  <si>
    <t xml:space="preserve">Fully describe the considerations used in determining materiality in actuarial work. </t>
  </si>
  <si>
    <t>IAA ISAP</t>
  </si>
  <si>
    <t>knowledgeable and experienced in the practice area</t>
  </si>
  <si>
    <t>reconciliations (against audited financial statements, trial balances or other relevant records)</t>
  </si>
  <si>
    <t>testing the data for reasonableness against external or independent data</t>
  </si>
  <si>
    <t>testing the data for internal consistency and consistency with other relevant information</t>
  </si>
  <si>
    <t>comparing the data to that for a prior period or periods</t>
  </si>
  <si>
    <t>an omission, understatement or overstatement is material</t>
  </si>
  <si>
    <t>if the actuary expects it to affect significantly either the intended user's decision-making</t>
  </si>
  <si>
    <t>the intended user's reasonable expectation</t>
  </si>
  <si>
    <t>When a seemingly innocuous/unrelated variable is correlated with a protected variable/class that can produce the same outcomes that would be obtained in the absence of restrictions based on directly predictive traits.</t>
  </si>
  <si>
    <t>page 10-4</t>
  </si>
  <si>
    <t xml:space="preserve">c.  </t>
  </si>
  <si>
    <t>page 10-6</t>
  </si>
  <si>
    <t>1.5 total points</t>
  </si>
  <si>
    <t>2 total points</t>
  </si>
  <si>
    <t>1.75 total points</t>
  </si>
  <si>
    <t>1.25 total points</t>
  </si>
  <si>
    <t>3 total points</t>
  </si>
  <si>
    <t>2.5 total points</t>
  </si>
  <si>
    <t>page 5</t>
  </si>
  <si>
    <t>4.25 total points</t>
  </si>
  <si>
    <t>5.25 total points</t>
  </si>
  <si>
    <t>page 11</t>
  </si>
  <si>
    <t>1 total point</t>
  </si>
  <si>
    <t>4.75 total points</t>
  </si>
  <si>
    <t>Provide 3 arguments for rate deregulation as an alternative approach to a strict price constraint regulation.</t>
  </si>
  <si>
    <t>Prices should gravitate to the lowest level necessary to cover the cost of an efficient insurer (including cost of capital and "fair" profit).</t>
  </si>
  <si>
    <t>Competition should drive insurers to be efficient.</t>
  </si>
  <si>
    <t>Price in competitive insurance markets should be "actuarially fair" and not excessive.</t>
  </si>
  <si>
    <t>Premiums are adjusted by a bonus-malus coefficient (Set by law) that considers a drivers past experience.</t>
  </si>
  <si>
    <t>Auto rates are not explicitly regulated.</t>
  </si>
  <si>
    <t>Residual market has grown significantly.</t>
  </si>
  <si>
    <t>Replaced by small, single-state or regional insurers with most of their exposures concentrated in Florida.</t>
  </si>
  <si>
    <t>Large national insurers have exited the market or substantially reduced writings.</t>
  </si>
  <si>
    <t>Briefly describe 3 activities in an interactive rating from Rating Agencies.</t>
  </si>
  <si>
    <t xml:space="preserve">Identify 2 types of information rating agencies commonly ask insurers to provide. </t>
  </si>
  <si>
    <t xml:space="preserve">Briefly describe 2 examples where public data is not sufficient for ratings analyses.
</t>
  </si>
  <si>
    <t>Background research by the ratings analyst and submission of proprietary data by the insurer.</t>
  </si>
  <si>
    <t>Interactive meetings between ratings analysts and senior managers of the insurer.</t>
  </si>
  <si>
    <t>Preparation of ratings proposal by lead analyst and submission of additional data by the insurer.</t>
  </si>
  <si>
    <t>Decision by the ratings committee after presentation by the lead analyst.</t>
  </si>
  <si>
    <t>Publication of rating on public web sites and provision of analysis to fee-paying subscribers.</t>
  </si>
  <si>
    <t>Statutory annual statements / GAAP financial statements  / quarterly financial statements .</t>
  </si>
  <si>
    <t>History of the company focusing on major events, such as mergers, acquisitions, and expansions.</t>
  </si>
  <si>
    <t>Organizational charts covering corporate structure and senior manager reporting relations.</t>
  </si>
  <si>
    <t>Product descriptions and business strategy for each line.</t>
  </si>
  <si>
    <t>Reinsurance data do not show attachment points and limits of in-force treaties.</t>
  </si>
  <si>
    <t>Investment schedules have scant data on derivative securities.</t>
  </si>
  <si>
    <t>Reserving schedules do not show the segmented data that insurers use for their estimates.</t>
  </si>
  <si>
    <t>A. The most powerful authority in the country.</t>
  </si>
  <si>
    <t>B. Performs the executive functions of government.</t>
  </si>
  <si>
    <t>C. Determines national priorities.</t>
  </si>
  <si>
    <t>D. Primary regulator of private insurance in China.</t>
  </si>
  <si>
    <t>E. Passes insurance laws.</t>
  </si>
  <si>
    <t>F. Conducts direct supervision of the insurance industry.</t>
  </si>
  <si>
    <t>The following information is part of the remaining claim liabilities of an nonlife insurer approved for bankruptcy in China.</t>
  </si>
  <si>
    <t>Calculate the amount that will be compensated to each of the policyholders by the Insurance Protection Fund (IPF).</t>
  </si>
  <si>
    <t xml:space="preserve">Historically, solvency regulation focused on different types of safety nets. Provide 2 examples of such safety nets.  </t>
  </si>
  <si>
    <t xml:space="preserve">Identify and briefly describe 2 disadvantages of the safety nets mechanisms. </t>
  </si>
  <si>
    <t xml:space="preserve">Any of the 2: </t>
  </si>
  <si>
    <t>Deposit insurance schemes in banking (FDIC - Federal Deposit Insurance Corporation).</t>
  </si>
  <si>
    <t>Guarantee funds in insurance.</t>
  </si>
  <si>
    <t>Market entry restrictions.</t>
  </si>
  <si>
    <t>Price and product regulation.</t>
  </si>
  <si>
    <t>Rules for capital adequacy.</t>
  </si>
  <si>
    <r>
      <rPr>
        <sz val="11"/>
        <color theme="1"/>
        <rFont val="Calibri"/>
        <family val="2"/>
      </rPr>
      <t>Moral hazard</t>
    </r>
    <r>
      <rPr>
        <sz val="11"/>
        <color rgb="FF000000"/>
        <rFont val="Calibri"/>
        <family val="2"/>
      </rPr>
      <t>: since the risk reduction the parties face leads them to take riskier actions or fail to take precautionary measure.</t>
    </r>
  </si>
  <si>
    <r>
      <rPr>
        <sz val="11"/>
        <color theme="1"/>
        <rFont val="Calibri"/>
        <family val="2"/>
      </rPr>
      <t>Distortions of Competition:</t>
    </r>
    <r>
      <rPr>
        <sz val="11"/>
        <color rgb="FF000000"/>
        <rFont val="Calibri"/>
        <family val="2"/>
      </rPr>
      <t xml:space="preserve"> such as price and product regulation decrease efficiency and limit innovation.</t>
    </r>
  </si>
  <si>
    <r>
      <rPr>
        <sz val="11"/>
        <color theme="1"/>
        <rFont val="Calibri"/>
        <family val="2"/>
      </rPr>
      <t>Adverse incentives:</t>
    </r>
    <r>
      <rPr>
        <sz val="11"/>
        <color rgb="FF000000"/>
        <rFont val="Calibri"/>
        <family val="2"/>
      </rPr>
      <t xml:space="preserve"> such as AIG's credit default swap business was motivated by regulatory and rating arbitrage.</t>
    </r>
  </si>
  <si>
    <t xml:space="preserve">Briefly define proxy discrimination and provide 1 example of such discrimination. </t>
  </si>
  <si>
    <t xml:space="preserve">Identify and briefly explain 3 strategies, available to policymakers, to limit proxy discrimination. </t>
  </si>
  <si>
    <t>Geographic area, potentially correlated with race.</t>
  </si>
  <si>
    <t>Size of the car engine which correlates with gender.</t>
  </si>
  <si>
    <t>Possible indirect examples of such when providing insurance services:</t>
  </si>
  <si>
    <t>Community Rating - Proxy discrimination can be completely eliminated by removing the insurer’s ability to discriminate entirely -- all policyholders pay the same price such as common in social insurance schemes.</t>
  </si>
  <si>
    <t>Approved Variables - Specify variables that may be used instead of variables that may not be used.</t>
  </si>
  <si>
    <t>Actuarial Justification - Restrict the use of protected variables, such as race, religion, and political affiliation, and to further limit the use of rating variables to only those that are actuarially justified, that is, statistically discriminatory.</t>
  </si>
  <si>
    <t>Limited Prohibitions - Only restrict the use of protected variables (including their proxies) such as gender.</t>
  </si>
  <si>
    <t>List 2 of the most common features included among microinsurance definitions.</t>
  </si>
  <si>
    <t xml:space="preserve">Identify 2 guiding principles for the success of the microinsurance sector. </t>
  </si>
  <si>
    <t xml:space="preserve">Any 2 from below: </t>
  </si>
  <si>
    <t>Outreach</t>
  </si>
  <si>
    <t>Sustainability</t>
  </si>
  <si>
    <t>Proving benefits for all</t>
  </si>
  <si>
    <t>Microinsurance is insurance and applies principles of risk pooling.</t>
  </si>
  <si>
    <t>Microinsurance is suited for people on low incomes.</t>
  </si>
  <si>
    <t>Microinsurance targets people in the informal sector.</t>
  </si>
  <si>
    <t>Microinsurance is independent of the class of risks (life, health, crop, livestock, assets, etc.).</t>
  </si>
  <si>
    <t>Briefly describe 3 advantages of mandatory flood insurance over voluntary flood insurance.</t>
  </si>
  <si>
    <t>Describe 2 advantages of providing flood insurance through a bundled policy.</t>
  </si>
  <si>
    <t>Briefly describe 1 disadvantage of providing flood insurance through a bundled policy.</t>
  </si>
  <si>
    <r>
      <rPr>
        <sz val="11"/>
        <color theme="1"/>
        <rFont val="Calibri"/>
        <family val="2"/>
      </rPr>
      <t>Reduced adverse selection a</t>
    </r>
    <r>
      <rPr>
        <sz val="11"/>
        <color rgb="FF000000"/>
        <rFont val="Calibri"/>
        <family val="2"/>
      </rPr>
      <t>s all homeowners, and not only those with high risks, purchase coverage.</t>
    </r>
  </si>
  <si>
    <r>
      <t xml:space="preserve">As all homeowners are supposedly insured, </t>
    </r>
    <r>
      <rPr>
        <sz val="11"/>
        <color theme="1"/>
        <rFont val="Calibri"/>
        <family val="2"/>
      </rPr>
      <t>there is less of a need for ad-hoc post disaster relief.</t>
    </r>
  </si>
  <si>
    <r>
      <t xml:space="preserve">Depending on the size of the country or region, </t>
    </r>
    <r>
      <rPr>
        <sz val="11"/>
        <color theme="1"/>
        <rFont val="Calibri"/>
        <family val="2"/>
      </rPr>
      <t>the insurance pool may be more diversified geographically</t>
    </r>
    <r>
      <rPr>
        <sz val="11"/>
        <color rgb="FF000000"/>
        <rFont val="Calibri"/>
        <family val="2"/>
      </rPr>
      <t xml:space="preserve"> through this requirement.</t>
    </r>
  </si>
  <si>
    <t>May increase the chance of a correlated catastrophic loss.</t>
  </si>
  <si>
    <t>List 3 property and casualty underwriting risks.</t>
  </si>
  <si>
    <t>i) Going concern</t>
  </si>
  <si>
    <t>i) Mispricing, misunderwriting and event risk (i.e., those related to new/renewal business) should be greater for going concerns.</t>
  </si>
  <si>
    <t>ii) Reserving risks.</t>
  </si>
  <si>
    <t>•    The minimum capital requirements are determined using a factor-based approach, where risk factors are applied to both liabilities for unexpired risks and liabilities for outstanding claims.</t>
  </si>
  <si>
    <t>page 3</t>
  </si>
  <si>
    <t>page 4</t>
  </si>
  <si>
    <t>page 8</t>
  </si>
  <si>
    <t>page 9</t>
  </si>
  <si>
    <t>page 51</t>
  </si>
  <si>
    <t>page 51 and 42</t>
  </si>
  <si>
    <t>Advantages:</t>
  </si>
  <si>
    <t>Challenges:</t>
  </si>
  <si>
    <t xml:space="preserve">Disadvantage: </t>
  </si>
  <si>
    <t xml:space="preserve">Other answers: </t>
  </si>
  <si>
    <t>simplicity or objectivity</t>
  </si>
  <si>
    <t>Identify and briefly describe the 3 pillars in a "Three-Pillar" supervisory regime.</t>
  </si>
  <si>
    <t>Briefly describe 2 advantages and 2 challenges of having internationally consistent solvency requirements.</t>
  </si>
  <si>
    <t>Briefly describe 1 advantage and 1 disadvantage of rules-based approaches to solvency assessment as opposed to principles-based approaches.</t>
  </si>
  <si>
    <t>Involves appropriate technical provisions, appropriate assets to support these obligations, and a minimum amount of capital for each insurer.</t>
  </si>
  <si>
    <t>Qualitative supervisory review is required especially to review internal models and risk management techniques reflective of the insurer's risk profile.</t>
  </si>
  <si>
    <t>Public disclosure requirements.</t>
  </si>
  <si>
    <t>The number of multinational companies that operate in a variety of jurisdictions is increasing.</t>
  </si>
  <si>
    <r>
      <t>Competing domestic and international carriers can be subject to similar requirements and</t>
    </r>
    <r>
      <rPr>
        <b/>
        <sz val="11"/>
        <color rgb="FF000000"/>
        <rFont val="Calibri"/>
        <family val="2"/>
      </rPr>
      <t xml:space="preserve"> fair competition</t>
    </r>
    <r>
      <rPr>
        <sz val="11"/>
        <color rgb="FF000000"/>
        <rFont val="Calibri"/>
        <family val="2"/>
      </rPr>
      <t xml:space="preserve"> is maintained in all domestic markets.</t>
    </r>
  </si>
  <si>
    <t>Would facilitate co-operation between the foreign and home supervisors of an international company.</t>
  </si>
  <si>
    <t>Could enable the foreign supervisor to place significant reliance on the work of a company's home supervisor.</t>
  </si>
  <si>
    <t>There are significant differences among jurisdictions in product design and in claims experience that must be taken into account.</t>
  </si>
  <si>
    <t>Credibility of claims experience for establishing premiums, policy liabilities and capital requirements will depend upon the availability of local data.</t>
  </si>
  <si>
    <t>Different legal environments, different regulatory purposes, different exposures (e.g., flood risk varies materially by geography so the risk from flood insurance in country A can be very different than in country B).</t>
  </si>
  <si>
    <t>Can have the effect of encouraging insurers to “game the system” with respect to capital requirements, thus undermining the entire supervisory process.</t>
  </si>
  <si>
    <t xml:space="preserve">Having a single rung, no action is required until a level is reached that allows or requires takeover of a company.  </t>
  </si>
  <si>
    <t>In a single rung approach the regulator would not be mandated to take action until the minimum was breached, at which time the company may be too far gone to save with a larger loss.</t>
  </si>
  <si>
    <t>No action until the solvency ratio falls below 100% at which time the insurer is considered insolvent.</t>
  </si>
  <si>
    <t>Middle rung- graduated supervision with powers and intervention increasing as the solvency measure approaches the bottom rung</t>
  </si>
  <si>
    <t xml:space="preserve">Describe 4 regulatory expectations that generally apply to ORSA. </t>
  </si>
  <si>
    <t xml:space="preserve">Other than stress and scenario testing, identify 2 other quantitative techniques for assessing risk and capital adequacy in ORSA. </t>
  </si>
  <si>
    <t>Briefly describe 2 disadvantages for each of the 2 techniques identified in part b. above.</t>
  </si>
  <si>
    <t xml:space="preserve">The ORSA is expected to include an assessment of the company's overall solvency need  / (both regulatory requirement and the company's own capital standard). </t>
  </si>
  <si>
    <t>The ORSA is expected to be forward-looking  /  (not merely assessing current solvency needs, but also adopting a medium - or longer-term, forward-looking perspective where appropriate).</t>
  </si>
  <si>
    <t>ORSAs take into account the company's risk appetite, tolerance and limits.</t>
  </si>
  <si>
    <t>In certain jurisdictions, the ORSA is expected to explain any divergence between how the assets and liabilities are valued and recognized in the ORSA and how they are valued and recognized in the company's regulatory capital computations.</t>
  </si>
  <si>
    <t>The results of the ORSA are expected to be taken into account in business decisions, /  including decisions relating to capital management, business planning and product pricing and underwriting.</t>
  </si>
  <si>
    <t>Group-wide ORSAs consider group-specific considerations, such as liquidity and fungibility of capital.</t>
  </si>
  <si>
    <t xml:space="preserve">The ORSA is expected to be adequately documented / such that a third party of the appropriate level of expertise can understand the principal methodologies, processes, key assumptions made,  and judgements applied in the ORSA process. </t>
  </si>
  <si>
    <t xml:space="preserve">Economic capital models </t>
  </si>
  <si>
    <t>Factor-based models</t>
  </si>
  <si>
    <t>Resulting models can be extremely complex.</t>
  </si>
  <si>
    <t>Assessing their reliability and validity can be a significant challenge.</t>
  </si>
  <si>
    <t>Generally rely upon capital factors that have been developed considering industry experience as a whole.</t>
  </si>
  <si>
    <t>May not fully reflect the risk profile or any individual company.</t>
  </si>
  <si>
    <t>Identify 2 types of assets that may be adjusted downward or removed in the calculation of capital resources.</t>
  </si>
  <si>
    <t>Identify 2 specific risks that generally are not accounted for in the required capital calculation.</t>
  </si>
  <si>
    <t>•    The insurer has determined that government zero-coupon bonds represent the risk-free rate.</t>
  </si>
  <si>
    <t>•    A portfolio comprised equally of AAA corporate bonds and  AA corporate bonds has been selected as the reference portfolio for the group of insurance contracts.</t>
  </si>
  <si>
    <t>•    There are significant exit costs in the case the contract is cancelled.</t>
  </si>
  <si>
    <t>In addition to credit risk and liquidity, identify 2 additional characteristics of the cash flows that should be considered in the selection of discount rate.</t>
  </si>
  <si>
    <t>Currency</t>
  </si>
  <si>
    <t>Market risk</t>
  </si>
  <si>
    <t>Timing</t>
  </si>
  <si>
    <t>Inflation</t>
  </si>
  <si>
    <t>Other reasonable answers</t>
  </si>
  <si>
    <t>It must reflect the time value of money and the liquidity characteristics of the insurance contracts.</t>
  </si>
  <si>
    <t>It should be consistent with current market prices for instruments with similar cash flow characteristics (such as timing, currency, and liquidity).</t>
  </si>
  <si>
    <t>It must exclude factors included in market prices that do not affect the insurance cash flows, like credit risk.</t>
  </si>
  <si>
    <t xml:space="preserve">The following information is available for a group of insurance contracts as of January 1, 2024. Coverage Period is January 1, 2024 to December 31, 2024. </t>
  </si>
  <si>
    <t>Briefly describe 2 criteria for an insurance contract to be eligible for the Premium Allocation Approach (PAA).</t>
  </si>
  <si>
    <t>Describe 2 differences between the PAA and the General Measurement Model (GMM) methods.</t>
  </si>
  <si>
    <t>Using the GMM method, calculate the values for each of the following items as of January 1, 2024.</t>
  </si>
  <si>
    <t>Using the GMM method, calculate the values for each of the following items as of January 1, 2025.</t>
  </si>
  <si>
    <t>If the expected loss ratio as of January 1, 2024 was set at 90% instead of 60%, calculate the values for each of the following items as of January 1, 2024.</t>
  </si>
  <si>
    <t>Coverage period for each contract in the group is 1 year or less.</t>
  </si>
  <si>
    <t>Entity reasonably believes that such simplification would produce a measurement of the LRC for the group that would not differ materially from the one that would be produced by applying the GMM.</t>
  </si>
  <si>
    <t>Under PAA, entity assumes that contracts are not onerous at initial recognition unless facts and circumstances indicate otherwise; under GMM, there is no such assumptions.</t>
  </si>
  <si>
    <t>Under GMM, acquisition cash flows must be deferred over the coverage period of the contract, under PAA, entity may choose to recognize insurance acquisition cash flows as expenses whenever it incurs those costs.</t>
  </si>
  <si>
    <t>Under PAA, entity is not required to adjust future cash flows for the time value of money and the effect of financial risk if those cash flows are expected to be paid or received in 1 year or less from the date of claims incurred; under GMM, it is required to reflect the time value of money.</t>
  </si>
  <si>
    <t>RSM / CAS Illustrative Example</t>
  </si>
  <si>
    <t>Identify the 4 components of the IFRS 17 General Measurement Model (GMM).</t>
  </si>
  <si>
    <t>Describe 3 possible simplifications allowed under the Premium Allocation Approach (PAA), as compared to the GMM.</t>
  </si>
  <si>
    <t>All 4 of the following:</t>
  </si>
  <si>
    <t>Estimate of future cash flows.</t>
  </si>
  <si>
    <t>An adjustment to reflect the time value of money and the financial risks related to the future cash flows.</t>
  </si>
  <si>
    <t>A risk adjustment for non-financial risk.</t>
  </si>
  <si>
    <t>Contractual service margin (CSM), which represents the unearned profit.</t>
  </si>
  <si>
    <t>section 10</t>
  </si>
  <si>
    <t>section 10.2</t>
  </si>
  <si>
    <t>Whether to recognise insurance acquisition cash flows as an expense when incurred or include and amortise the cash flows within the LRC over the coverage period.</t>
  </si>
  <si>
    <t>Whether or not to adjust the LRC to reflect the time value of money and the effect of financial risk if the time between providing each part of the services the  related premium due date is no more than 1 year.</t>
  </si>
  <si>
    <t>Whether or not to adjust the LIC to reflect the time value of money and the effect of financial risk if those cash flows are expected to be paid or received within 1 year or less from the date that the claims are incurred.</t>
  </si>
  <si>
    <t>3 of the following:</t>
  </si>
  <si>
    <t>page 7-8</t>
  </si>
  <si>
    <t>page 8-9</t>
  </si>
  <si>
    <t>page 10</t>
  </si>
  <si>
    <t>When expected future claims increase, the BBA gives a higher estimate of LFRC at the first reporting date as LFRC under BBA includes an expected claims component, while LFRC under PAA is based on unearned premium.</t>
  </si>
  <si>
    <t>When expected future claims increase to the extent that the group becomes onerous, the BBA and the PAA give the same LFRC at the first reporting date as the CSM under BBA goes to 0, and both BBA and PAA set up a loss component liability.</t>
  </si>
  <si>
    <t>When the yield curve decreases, the LFRC under the BBA increases whereas the LFRC under the PAA is unchanged as the discounted future cash flows increase under the BBA (the CSM is unchanged as this is based on the yields at initial recognition).</t>
  </si>
  <si>
    <t>The catastrophe loss does not impact the LFRC under PAA and the BBA as LFRC measures the unearned portion of the group of insurance contracts, whereas the catastrophe loss impacts the earned portion (i.e., LFIC) only.</t>
  </si>
  <si>
    <t>Where the earnings pattern is assumed to be less accelerated under the PAA than the allocation of coverage units (e.g., through sum insured) for the BBA, then the PAA will produce a higher LFRC as during the same time period more revenue would be released under BBA than under PAA and thus a higher LFRC resulted under PAA, all else equal.</t>
  </si>
  <si>
    <t>To reflect the compensation an entity requires for bearing non-financial risk, identify 2 characteristics the risk adjustment should posses.</t>
  </si>
  <si>
    <t>Risk adjustment is the compensation an entity requires for bearing the uncertainty about the amount and timing of the cash flows that arises from non-financial risk as the entity fulfils insurance contracts.</t>
  </si>
  <si>
    <t>page 15</t>
  </si>
  <si>
    <t>Risks with low frequency and high severity will result in higher risk adjustments than risks with high frequency and low severity.</t>
  </si>
  <si>
    <t>For similar risks, contracts with a longer duration will result in higher risk adjustments than contracts with a shorter duration.</t>
  </si>
  <si>
    <t>Risks with a wider probability distribution will result in higher risk adjustments than risks with a narrower distribution.</t>
  </si>
  <si>
    <t>The less that is known about the current estimate and its trend, the higher will be the risk adjustment.</t>
  </si>
  <si>
    <t>To the extent that emerging experience reduces uncertainty about the amount and timing of cash flows, risk adjustments for non-financial risk will decrease and vice versa.</t>
  </si>
  <si>
    <t>An insurance company is preparing financial statements under IFRS 17 as of December 31, 2024.</t>
  </si>
  <si>
    <t>The following information is available as of December 31, 2024:</t>
  </si>
  <si>
    <t xml:space="preserve">Country XYZ has 3 provinces and each province has its own personal automobile insurance rate regulator.  </t>
  </si>
  <si>
    <t xml:space="preserve">Based on the information provided above, select company ABC's portfolios under IFRS 17 and provide 3 reasons to support the assessment. </t>
  </si>
  <si>
    <t>IFRS 17 Study Notes</t>
  </si>
  <si>
    <t>page 71-76</t>
  </si>
  <si>
    <t>page 8-10</t>
  </si>
  <si>
    <t>page 76</t>
  </si>
  <si>
    <t>RSM CAS IFRS</t>
  </si>
  <si>
    <t>illustrative example</t>
  </si>
  <si>
    <t>Personal Auto all provinces combined (Commercial Auto and Personal Property and Commercial Property)</t>
  </si>
  <si>
    <t xml:space="preserve">Personal automobile product development varies by province, supporting different portfolios by province.
</t>
  </si>
  <si>
    <t xml:space="preserve">Provincial Commercial automobile products are managed together, supporting a single Commercial automobile countrywide portfolio.
</t>
  </si>
  <si>
    <t>•   The company has no other assets or liabilities.</t>
  </si>
  <si>
    <t>•   Expense ratio remains unchanged.</t>
  </si>
  <si>
    <t>•   Surplus change is only due to the change in underwriting results.</t>
  </si>
  <si>
    <t xml:space="preserve">Identify 2 principle functions of reinsurance and briefly explain how each function is a benefit to the insurer. </t>
  </si>
  <si>
    <t>It can rely on the reinsurers expertise in pricing and underwriting in that new market.</t>
  </si>
  <si>
    <t>Increase large line capacity - allow insurers to write higher capacity without exposing itself to risk that they do not want to write provide catastrophe protection - protect insurer's financials after a catastrophe happens stabilize loss experience - loss experience may fluctuate from year to year due to large losses.</t>
  </si>
  <si>
    <t>Reinsurance can help stabilize the financials provide surplus relief - lower the leverage ratio.</t>
  </si>
  <si>
    <t xml:space="preserve">Help to protect the solvency of the insurer facilitate withdrawal from a market segment - helps insurers to exit a market and no need to wait for the runoff of the existing obligations provide underwriting guidance - if insurer wants to enter a new market, but not feeling comfortable with its expertise in the new market.  </t>
  </si>
  <si>
    <t>The International Actuarial Association's Professional Guidance 2 (PG2) provides principles in relation to the governance of International Actuarial Work.</t>
  </si>
  <si>
    <t xml:space="preserve">Briefly describe 2 steps an actuary should take if there are material inconsistencies between i. and ii. in part b. above. </t>
  </si>
  <si>
    <t>IAA Professionalism</t>
  </si>
  <si>
    <t>page 2, paragraph 1.1</t>
  </si>
  <si>
    <t xml:space="preserve">IAW is work that is under the jurisdiction or regulation of 1 country, but is carried out by an actuary whose principle jurisdiction of practice or the jurisdiction of their professional membership is in a different country. </t>
  </si>
  <si>
    <t>page 2, paragraph 2.1.2 and 2.1.3.</t>
  </si>
  <si>
    <t>Most applicable:  iii.) legal and regulatory requirements.</t>
  </si>
  <si>
    <t>page 2, paragraph 2.1.2 and 2.1.3</t>
  </si>
  <si>
    <t>version adopted 7 October 2017</t>
  </si>
  <si>
    <t>Exercise reasonable judgement to determine which to apply.</t>
  </si>
  <si>
    <t>Advise and/or justify to their clients as to the SOP that have been applied to their work.</t>
  </si>
  <si>
    <t>page 1, sections 4.3</t>
  </si>
  <si>
    <t>chapter 3, section 8</t>
  </si>
  <si>
    <t>complaint process: a complaint process accessible to anyone affected by a member's work and the actuary's professional peers</t>
  </si>
  <si>
    <t>due process: due process of defense available to the actuary complained against, so that the actuary's rights are fully respected</t>
  </si>
  <si>
    <t>appeal process: an objective formal appeal process independent of the body that has ruled at the prior level</t>
  </si>
  <si>
    <t>punishment: available sanctions appropriate to the seriousness of the violations committeed, including termination of membership</t>
  </si>
  <si>
    <t>public notification: a process to give appropriate notice and information to the public of the result of the complaint process where any penalty was imposed, including providing information to other actuarial associations</t>
  </si>
  <si>
    <t>According to the International Actuarial Association's (IAA) Professional Guidance 1 (PG1) - Principles of Professionalism, identify and briefly describe 3 criteria to which an actuarial society's discipline process must conform.</t>
  </si>
  <si>
    <t>chapter 2, section 2</t>
  </si>
  <si>
    <t>1st line: Functions that own, manage, and report on risks (Operational Management).</t>
  </si>
  <si>
    <t>2nd line: Functions (and processes) that oversee risk (AF, risk management, compliance, risk committees, and sign-off requirements).</t>
  </si>
  <si>
    <t>3rd line: Functions that provide independent assurance (Internal / external audit).</t>
  </si>
  <si>
    <t>1st line: Actuarial resource are commonly involved in the operational management of writing risks (e.g. product design, rate filings, claims handling, risk mitigation).</t>
  </si>
  <si>
    <t>3rd line: Independent consultants can be retained to provide independent assurance with regards to specific matters .</t>
  </si>
  <si>
    <t>International Standard of Actuarial Practice 1 (ISAP 1) provides guidance to actuaries when performing actuarial services.</t>
  </si>
  <si>
    <t>Identify 2 qualifications for an actuary to be considered an appropriate peer reviewer.</t>
  </si>
  <si>
    <t>Provide 2 examples of data validation that the actuary may undertake.</t>
  </si>
  <si>
    <t>section 2.12.1, page 8</t>
  </si>
  <si>
    <t>section 2.5.2</t>
  </si>
  <si>
    <t>section 2.4, page 3</t>
  </si>
  <si>
    <t>any 2 of the following:</t>
  </si>
  <si>
    <t>independent of the involvement with the specific components to be reviewed</t>
  </si>
  <si>
    <t xml:space="preserve">Any 3 from below: </t>
  </si>
  <si>
    <r>
      <t xml:space="preserve">Homeowners are aware that they are covered for all types of disasters thus </t>
    </r>
    <r>
      <rPr>
        <sz val="11"/>
        <color theme="1"/>
        <rFont val="Calibri"/>
        <family val="2"/>
      </rPr>
      <t>avoiding legal costs for determining which hazard actually caused the damage</t>
    </r>
    <r>
      <rPr>
        <sz val="11"/>
        <color rgb="FF000000"/>
        <rFont val="Calibri"/>
        <family val="2"/>
      </rPr>
      <t>.</t>
    </r>
  </si>
  <si>
    <r>
      <t xml:space="preserve">It </t>
    </r>
    <r>
      <rPr>
        <sz val="11"/>
        <color theme="1"/>
        <rFont val="Calibri"/>
        <family val="2"/>
      </rPr>
      <t>reduces administrative and search costs</t>
    </r>
    <r>
      <rPr>
        <sz val="11"/>
        <color rgb="FF000000"/>
        <rFont val="Calibri"/>
        <family val="2"/>
      </rPr>
      <t xml:space="preserve">: instead of purchasing policies from different hazards from several insurers,  the homeowner purchases just one policy. </t>
    </r>
  </si>
  <si>
    <t xml:space="preserve">It might increase flood insurance penetration, in that many more homeowners will purchase all hazard-coverage than a single flood policy because they are concerned with losses from other disasters. </t>
  </si>
  <si>
    <r>
      <t>By covering multiple hazards there is</t>
    </r>
    <r>
      <rPr>
        <u/>
        <sz val="11"/>
        <color theme="1"/>
        <rFont val="Calibri"/>
        <family val="2"/>
      </rPr>
      <t xml:space="preserve"> </t>
    </r>
    <r>
      <rPr>
        <sz val="11"/>
        <color theme="1"/>
        <rFont val="Calibri"/>
        <family val="2"/>
      </rPr>
      <t>cross-risk diversification</t>
    </r>
    <r>
      <rPr>
        <sz val="11"/>
        <color rgb="FF000000"/>
        <rFont val="Calibri"/>
        <family val="2"/>
      </rPr>
      <t xml:space="preserve"> since flood is independent of many risks,  such as theft and earthquake.</t>
    </r>
  </si>
  <si>
    <t xml:space="preserve">Mispricing, Misunderwriting, event risk, reserve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</si>
</sst>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44" formatCode="_(&quot;$&quot;* #,##0.00_);_(&quot;$&quot;* \(#,##0.00\);_(&quot;$&quot;* &quot;-&quot;??_);_(@_)"/>
    <numFmt numFmtId="43" formatCode="_(* #,##0.00_);_(* \(#,##0.00\);_(* &quot;-&quot;??_);_(@_)"/>
    <numFmt numFmtId="164" formatCode="#,##0_);\(#,##0\);\–_);&quot;–&quot;_)"/>
    <numFmt numFmtId="165" formatCode="0.0%"/>
    <numFmt numFmtId="166" formatCode="_(* #,##0_);_(* \(#,##0\);_(* &quot;-&quot;??_);_(@_)"/>
    <numFmt numFmtId="167" formatCode="_(* #,##0.00_);_(* \(#,##0.00\);_(* \-??_);_(@_)"/>
    <numFmt numFmtId="168" formatCode="_(* #,##0_);_(* \(#,##0\);_(* \-??_);_(@_)"/>
    <numFmt numFmtId="169" formatCode="_-* #,##0_-;\-* #,##0_-;_-* &quot;-&quot;??_-;_-@_-"/>
    <numFmt numFmtId="170" formatCode="#,##0.000"/>
    <numFmt numFmtId="171" formatCode="_(* #,##0.000_);_(* \(#,##0.000\);_(* &quot;-&quot;??_);_(@_)"/>
    <numFmt numFmtId="172" formatCode="0_);[Red]\(0\)"/>
    <numFmt numFmtId="173" formatCode="\$#,##0"/>
    <numFmt numFmtId="174" formatCode="&quot;$&quot;#,###"/>
    <numFmt numFmtId="175" formatCode="0_);\(0\)"/>
  </numFmts>
  <fonts count="27" x14ac:knownFonts="1">
    <font>
      <sz val="11"/>
      <color rgb="FF000000"/>
      <name val="Calibri"/>
      <family val="2"/>
      <charset val="1"/>
    </font>
    <font>
      <sz val="11"/>
      <color theme="1"/>
      <name val="Aptos Narrow"/>
      <family val="2"/>
      <scheme val="minor"/>
    </font>
    <font>
      <sz val="11"/>
      <color theme="1"/>
      <name val="Aptos Narrow"/>
      <family val="2"/>
      <scheme val="minor"/>
    </font>
    <font>
      <sz val="10"/>
      <name val="Arial"/>
      <family val="2"/>
      <charset val="1"/>
    </font>
    <font>
      <i/>
      <sz val="11"/>
      <color rgb="FF000000"/>
      <name val="Calibri"/>
      <family val="2"/>
    </font>
    <font>
      <sz val="11"/>
      <color rgb="FF000000"/>
      <name val="Calibri"/>
      <family val="2"/>
    </font>
    <font>
      <u/>
      <sz val="11"/>
      <color rgb="FF000000"/>
      <name val="Calibri"/>
      <family val="2"/>
      <charset val="1"/>
    </font>
    <font>
      <sz val="10"/>
      <name val="Arial"/>
      <family val="2"/>
    </font>
    <font>
      <b/>
      <sz val="11"/>
      <color rgb="FF000000"/>
      <name val="Calibri"/>
      <family val="2"/>
    </font>
    <font>
      <sz val="11"/>
      <name val="Calibri"/>
      <family val="2"/>
    </font>
    <font>
      <sz val="11"/>
      <color rgb="FF000000"/>
      <name val="Calibri"/>
      <family val="2"/>
      <charset val="1"/>
    </font>
    <font>
      <sz val="12"/>
      <name val="Times New Roman"/>
      <family val="1"/>
    </font>
    <font>
      <b/>
      <i/>
      <sz val="11"/>
      <color rgb="FF000000"/>
      <name val="Calibri"/>
      <family val="2"/>
    </font>
    <font>
      <b/>
      <sz val="11"/>
      <color rgb="FFFF0000"/>
      <name val="Calibri"/>
      <family val="2"/>
    </font>
    <font>
      <sz val="11"/>
      <color theme="1"/>
      <name val="Calibri"/>
      <family val="2"/>
    </font>
    <font>
      <b/>
      <sz val="11"/>
      <name val="Calibri"/>
      <family val="2"/>
    </font>
    <font>
      <b/>
      <i/>
      <sz val="11"/>
      <color rgb="FFFF0000"/>
      <name val="Calibri"/>
      <family val="2"/>
    </font>
    <font>
      <i/>
      <sz val="11"/>
      <color rgb="FFFF0000"/>
      <name val="Calibri"/>
      <family val="2"/>
    </font>
    <font>
      <u/>
      <sz val="11"/>
      <color rgb="FF000000"/>
      <name val="Calibri"/>
      <family val="2"/>
    </font>
    <font>
      <i/>
      <sz val="11"/>
      <name val="Calibri"/>
      <family val="2"/>
    </font>
    <font>
      <strike/>
      <sz val="11"/>
      <color rgb="FF000000"/>
      <name val="Calibri"/>
      <family val="2"/>
    </font>
    <font>
      <sz val="11"/>
      <color rgb="FF00B050"/>
      <name val="Calibri"/>
      <family val="2"/>
    </font>
    <font>
      <u/>
      <sz val="11"/>
      <color theme="1"/>
      <name val="Calibri"/>
      <family val="2"/>
    </font>
    <font>
      <u/>
      <sz val="11"/>
      <name val="Calibri"/>
      <family val="2"/>
    </font>
    <font>
      <sz val="11"/>
      <color theme="6" tint="-0.249977111117893"/>
      <name val="Calibri"/>
      <family val="2"/>
    </font>
    <font>
      <sz val="11"/>
      <color rgb="FFFF0000"/>
      <name val="Calibri"/>
      <family val="2"/>
    </font>
    <font>
      <i/>
      <sz val="11"/>
      <color theme="1"/>
      <name val="Calibri"/>
      <family val="2"/>
    </font>
  </fonts>
  <fills count="3">
    <fill>
      <patternFill patternType="none"/>
    </fill>
    <fill>
      <patternFill patternType="gray125"/>
    </fill>
    <fill>
      <patternFill patternType="solid">
        <fgColor theme="0"/>
        <bgColor indexed="64"/>
      </patternFill>
    </fill>
  </fills>
  <borders count="26">
    <border>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thin">
        <color indexed="64"/>
      </bottom>
      <diagonal/>
    </border>
  </borders>
  <cellStyleXfs count="13">
    <xf numFmtId="0" fontId="0" fillId="0" borderId="0"/>
    <xf numFmtId="0" fontId="7" fillId="0" borderId="0"/>
    <xf numFmtId="0" fontId="3" fillId="0" borderId="0"/>
    <xf numFmtId="43" fontId="10" fillId="0" borderId="0" applyFont="0" applyFill="0" applyBorder="0" applyAlignment="0" applyProtection="0"/>
    <xf numFmtId="9" fontId="10" fillId="0" borderId="0" applyFont="0" applyFill="0" applyBorder="0" applyAlignment="0" applyProtection="0"/>
    <xf numFmtId="43" fontId="11" fillId="0" borderId="0" applyFont="0" applyFill="0" applyBorder="0" applyAlignment="0" applyProtection="0"/>
    <xf numFmtId="0" fontId="10" fillId="0" borderId="0"/>
    <xf numFmtId="0" fontId="10" fillId="0" borderId="0"/>
    <xf numFmtId="0" fontId="2" fillId="0" borderId="0"/>
    <xf numFmtId="167" fontId="10" fillId="0" borderId="0" applyBorder="0" applyProtection="0"/>
    <xf numFmtId="44" fontId="10" fillId="0" borderId="0" applyFont="0" applyFill="0" applyBorder="0" applyAlignment="0" applyProtection="0"/>
    <xf numFmtId="0" fontId="10" fillId="0" borderId="0"/>
    <xf numFmtId="0" fontId="1" fillId="0" borderId="0"/>
  </cellStyleXfs>
  <cellXfs count="340">
    <xf numFmtId="0" fontId="0" fillId="0" borderId="0" xfId="0"/>
    <xf numFmtId="0" fontId="4" fillId="0" borderId="0" xfId="0" applyFont="1" applyProtection="1">
      <protection locked="0"/>
    </xf>
    <xf numFmtId="0" fontId="5" fillId="0" borderId="0" xfId="0" applyFont="1" applyProtection="1">
      <protection locked="0"/>
    </xf>
    <xf numFmtId="0" fontId="9" fillId="0" borderId="0" xfId="0" applyFont="1" applyProtection="1">
      <protection locked="0"/>
    </xf>
    <xf numFmtId="0" fontId="5" fillId="0" borderId="0" xfId="0" applyFont="1" applyAlignment="1">
      <alignment horizontal="left" vertical="center" indent="2"/>
    </xf>
    <xf numFmtId="0" fontId="5" fillId="0" borderId="0" xfId="0" applyFont="1" applyAlignment="1" applyProtection="1">
      <alignment horizontal="center"/>
      <protection locked="0"/>
    </xf>
    <xf numFmtId="2" fontId="9" fillId="0" borderId="5" xfId="7" applyNumberFormat="1" applyFont="1" applyBorder="1" applyAlignment="1" applyProtection="1">
      <alignment horizontal="left"/>
      <protection locked="0"/>
    </xf>
    <xf numFmtId="0" fontId="9" fillId="0" borderId="6" xfId="7" applyFont="1" applyBorder="1" applyAlignment="1" applyProtection="1">
      <alignment horizontal="center"/>
      <protection locked="0"/>
    </xf>
    <xf numFmtId="37" fontId="9" fillId="0" borderId="6" xfId="9" applyNumberFormat="1" applyFont="1" applyBorder="1" applyAlignment="1" applyProtection="1">
      <alignment horizontal="center"/>
      <protection locked="0"/>
    </xf>
    <xf numFmtId="168" fontId="9" fillId="0" borderId="6" xfId="9" applyNumberFormat="1" applyFont="1" applyBorder="1" applyProtection="1">
      <protection locked="0"/>
    </xf>
    <xf numFmtId="0" fontId="9" fillId="0" borderId="7" xfId="0" applyFont="1" applyBorder="1" applyProtection="1">
      <protection locked="0"/>
    </xf>
    <xf numFmtId="2" fontId="9" fillId="0" borderId="0" xfId="7" applyNumberFormat="1" applyFont="1" applyAlignment="1" applyProtection="1">
      <alignment horizontal="left"/>
      <protection locked="0"/>
    </xf>
    <xf numFmtId="0" fontId="9" fillId="0" borderId="0" xfId="0" applyFont="1" applyAlignment="1" applyProtection="1">
      <alignment horizontal="center"/>
      <protection locked="0"/>
    </xf>
    <xf numFmtId="0" fontId="9" fillId="0" borderId="0" xfId="7" applyFont="1" applyAlignment="1" applyProtection="1">
      <alignment horizontal="left" wrapText="1"/>
      <protection locked="0"/>
    </xf>
    <xf numFmtId="0" fontId="5" fillId="0" borderId="0" xfId="0" applyFont="1" applyAlignment="1" applyProtection="1">
      <alignment horizontal="left"/>
      <protection locked="0"/>
    </xf>
    <xf numFmtId="0" fontId="9" fillId="0" borderId="0" xfId="0" applyFont="1" applyAlignment="1" applyProtection="1">
      <alignment horizontal="left"/>
      <protection locked="0"/>
    </xf>
    <xf numFmtId="0" fontId="20" fillId="0" borderId="0" xfId="0" applyFont="1" applyProtection="1">
      <protection locked="0"/>
    </xf>
    <xf numFmtId="0" fontId="20" fillId="0" borderId="0" xfId="0" applyFont="1" applyAlignment="1" applyProtection="1">
      <alignment horizontal="left"/>
      <protection locked="0"/>
    </xf>
    <xf numFmtId="0" fontId="5" fillId="0" borderId="0" xfId="0" quotePrefix="1" applyFont="1" applyProtection="1">
      <protection locked="0"/>
    </xf>
    <xf numFmtId="0" fontId="5" fillId="0" borderId="0" xfId="0" applyFont="1" applyAlignment="1">
      <alignment horizontal="left"/>
    </xf>
    <xf numFmtId="0" fontId="5" fillId="0" borderId="0" xfId="0" applyFont="1"/>
    <xf numFmtId="0" fontId="9" fillId="0" borderId="0" xfId="1" applyFont="1" applyProtection="1">
      <protection locked="0"/>
    </xf>
    <xf numFmtId="0" fontId="9" fillId="0" borderId="0" xfId="1" applyFont="1" applyAlignment="1" applyProtection="1">
      <alignment horizontal="left"/>
      <protection locked="0"/>
    </xf>
    <xf numFmtId="0" fontId="9" fillId="0" borderId="0" xfId="0" applyFont="1"/>
    <xf numFmtId="2" fontId="9" fillId="0" borderId="0" xfId="7" applyNumberFormat="1" applyFont="1" applyProtection="1">
      <protection locked="0"/>
    </xf>
    <xf numFmtId="0" fontId="21" fillId="0" borderId="0" xfId="0" applyFont="1" applyProtection="1">
      <protection locked="0"/>
    </xf>
    <xf numFmtId="9" fontId="5" fillId="0" borderId="0" xfId="0" applyNumberFormat="1" applyFont="1" applyProtection="1">
      <protection locked="0"/>
    </xf>
    <xf numFmtId="0" fontId="18" fillId="0" borderId="0" xfId="0" applyFont="1" applyProtection="1">
      <protection locked="0"/>
    </xf>
    <xf numFmtId="164" fontId="5" fillId="0" borderId="0" xfId="0" quotePrefix="1" applyNumberFormat="1" applyFont="1" applyProtection="1">
      <protection locked="0"/>
    </xf>
    <xf numFmtId="164" fontId="5" fillId="0" borderId="0" xfId="0" applyNumberFormat="1" applyFont="1" applyProtection="1">
      <protection locked="0"/>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quotePrefix="1" applyFont="1" applyAlignment="1">
      <alignment horizontal="left" vertical="center"/>
    </xf>
    <xf numFmtId="0" fontId="5" fillId="0" borderId="0" xfId="0" applyFont="1" applyAlignment="1" applyProtection="1">
      <alignment horizontal="left" wrapText="1"/>
      <protection locked="0"/>
    </xf>
    <xf numFmtId="0" fontId="5" fillId="0" borderId="0" xfId="0" applyFont="1" applyAlignment="1" applyProtection="1">
      <alignment wrapText="1"/>
      <protection locked="0"/>
    </xf>
    <xf numFmtId="0" fontId="8" fillId="0" borderId="0" xfId="0" applyFont="1" applyProtection="1">
      <protection locked="0"/>
    </xf>
    <xf numFmtId="0" fontId="5" fillId="0" borderId="0" xfId="6" applyFont="1" applyProtection="1">
      <protection locked="0"/>
    </xf>
    <xf numFmtId="0" fontId="9" fillId="0" borderId="0" xfId="0" quotePrefix="1" applyFont="1" applyProtection="1">
      <protection locked="0"/>
    </xf>
    <xf numFmtId="0" fontId="9" fillId="0" borderId="0" xfId="0" quotePrefix="1" applyFont="1" applyAlignment="1" applyProtection="1">
      <alignment horizontal="left"/>
      <protection locked="0"/>
    </xf>
    <xf numFmtId="0" fontId="4" fillId="0" borderId="0" xfId="0" applyFont="1" applyAlignment="1" applyProtection="1">
      <alignment horizontal="left"/>
      <protection locked="0"/>
    </xf>
    <xf numFmtId="0" fontId="8" fillId="0" borderId="0" xfId="0" applyFont="1"/>
    <xf numFmtId="0" fontId="5" fillId="0" borderId="0" xfId="6" applyFont="1" applyAlignment="1" applyProtection="1">
      <alignment horizontal="left"/>
      <protection locked="0"/>
    </xf>
    <xf numFmtId="0" fontId="9" fillId="0" borderId="0" xfId="0" applyFont="1" applyAlignment="1">
      <alignment horizontal="left"/>
    </xf>
    <xf numFmtId="169" fontId="8" fillId="0" borderId="0" xfId="3" applyNumberFormat="1" applyFont="1" applyFill="1" applyProtection="1">
      <protection locked="0"/>
    </xf>
    <xf numFmtId="0" fontId="4" fillId="0" borderId="0" xfId="6" applyFont="1" applyProtection="1">
      <protection locked="0"/>
    </xf>
    <xf numFmtId="169" fontId="8" fillId="0" borderId="0" xfId="6" applyNumberFormat="1" applyFont="1" applyProtection="1">
      <protection locked="0"/>
    </xf>
    <xf numFmtId="3" fontId="5" fillId="0" borderId="0" xfId="6" applyNumberFormat="1" applyFont="1" applyProtection="1">
      <protection locked="0"/>
    </xf>
    <xf numFmtId="0" fontId="24" fillId="0" borderId="0" xfId="0" applyFont="1" applyProtection="1">
      <protection locked="0"/>
    </xf>
    <xf numFmtId="169" fontId="5" fillId="0" borderId="0" xfId="3" applyNumberFormat="1" applyFont="1" applyFill="1" applyAlignment="1" applyProtection="1">
      <alignment horizontal="right"/>
      <protection locked="0"/>
    </xf>
    <xf numFmtId="169" fontId="5" fillId="0" borderId="0" xfId="3" applyNumberFormat="1" applyFont="1" applyFill="1" applyProtection="1">
      <protection locked="0"/>
    </xf>
    <xf numFmtId="169" fontId="5" fillId="0" borderId="0" xfId="6" applyNumberFormat="1" applyFont="1" applyProtection="1">
      <protection locked="0"/>
    </xf>
    <xf numFmtId="0" fontId="5" fillId="0" borderId="0" xfId="6" applyFont="1" applyAlignment="1" applyProtection="1">
      <alignment horizontal="right"/>
      <protection locked="0"/>
    </xf>
    <xf numFmtId="0" fontId="9" fillId="0" borderId="0" xfId="6" applyFont="1" applyProtection="1">
      <protection locked="0"/>
    </xf>
    <xf numFmtId="169" fontId="25" fillId="0" borderId="0" xfId="3" applyNumberFormat="1" applyFont="1" applyFill="1" applyProtection="1">
      <protection locked="0"/>
    </xf>
    <xf numFmtId="0" fontId="25" fillId="0" borderId="0" xfId="6" applyFont="1" applyProtection="1">
      <protection locked="0"/>
    </xf>
    <xf numFmtId="0" fontId="14" fillId="0" borderId="0" xfId="0" applyFont="1" applyAlignment="1" applyProtection="1">
      <alignment horizontal="left"/>
      <protection locked="0"/>
    </xf>
    <xf numFmtId="0" fontId="14" fillId="0" borderId="0" xfId="0" applyFont="1" applyProtection="1">
      <protection locked="0"/>
    </xf>
    <xf numFmtId="0" fontId="15" fillId="0" borderId="0" xfId="0" applyFont="1" applyProtection="1">
      <protection locked="0"/>
    </xf>
    <xf numFmtId="0" fontId="12" fillId="0" borderId="0" xfId="6" applyFont="1" applyProtection="1">
      <protection locked="0"/>
    </xf>
    <xf numFmtId="0" fontId="8" fillId="0" borderId="0" xfId="6" applyFont="1" applyProtection="1">
      <protection locked="0"/>
    </xf>
    <xf numFmtId="0" fontId="13" fillId="0" borderId="0" xfId="0" applyFont="1" applyProtection="1">
      <protection locked="0"/>
    </xf>
    <xf numFmtId="0" fontId="17" fillId="0" borderId="0" xfId="0" applyFont="1" applyProtection="1">
      <protection locked="0"/>
    </xf>
    <xf numFmtId="0" fontId="16" fillId="0" borderId="0" xfId="0" applyFont="1" applyProtection="1">
      <protection locked="0"/>
    </xf>
    <xf numFmtId="0" fontId="8" fillId="0" borderId="0" xfId="0" applyFont="1" applyAlignment="1" applyProtection="1">
      <alignment horizontal="left"/>
      <protection locked="0"/>
    </xf>
    <xf numFmtId="2" fontId="15" fillId="0" borderId="0" xfId="7" applyNumberFormat="1" applyFont="1" applyAlignment="1" applyProtection="1">
      <alignment horizontal="left"/>
      <protection locked="0"/>
    </xf>
    <xf numFmtId="0" fontId="14" fillId="0" borderId="8" xfId="0" applyFont="1" applyBorder="1" applyAlignment="1">
      <alignment wrapText="1"/>
    </xf>
    <xf numFmtId="10" fontId="5" fillId="0" borderId="0" xfId="4" applyNumberFormat="1" applyFont="1" applyFill="1"/>
    <xf numFmtId="0" fontId="25" fillId="0" borderId="0" xfId="0" applyFont="1" applyProtection="1">
      <protection locked="0"/>
    </xf>
    <xf numFmtId="0" fontId="5" fillId="0" borderId="3" xfId="0" applyFont="1" applyBorder="1"/>
    <xf numFmtId="10" fontId="5" fillId="0" borderId="3" xfId="4" applyNumberFormat="1" applyFont="1" applyFill="1" applyBorder="1"/>
    <xf numFmtId="0" fontId="14" fillId="0" borderId="0" xfId="0" applyFont="1" applyAlignment="1" applyProtection="1">
      <alignment horizontal="center"/>
      <protection locked="0"/>
    </xf>
    <xf numFmtId="0" fontId="25" fillId="0" borderId="0" xfId="0" applyFont="1"/>
    <xf numFmtId="0" fontId="25" fillId="0" borderId="0" xfId="0" applyFont="1" applyAlignment="1">
      <alignment horizontal="left" vertical="center"/>
    </xf>
    <xf numFmtId="0" fontId="25" fillId="0" borderId="0" xfId="7" applyFont="1" applyAlignment="1" applyProtection="1">
      <alignment horizontal="left"/>
      <protection locked="0"/>
    </xf>
    <xf numFmtId="0" fontId="5" fillId="0" borderId="0" xfId="7" applyFont="1" applyAlignment="1" applyProtection="1">
      <alignment horizontal="left" wrapText="1"/>
      <protection locked="0"/>
    </xf>
    <xf numFmtId="0" fontId="5" fillId="0" borderId="8" xfId="0" applyFont="1" applyBorder="1" applyAlignment="1">
      <alignment wrapText="1"/>
    </xf>
    <xf numFmtId="0" fontId="5" fillId="0" borderId="9" xfId="0" applyFont="1" applyBorder="1" applyAlignment="1">
      <alignment wrapText="1"/>
    </xf>
    <xf numFmtId="43" fontId="5" fillId="0" borderId="0" xfId="3" applyFont="1" applyFill="1" applyProtection="1">
      <protection locked="0"/>
    </xf>
    <xf numFmtId="43" fontId="5" fillId="0" borderId="0" xfId="3" applyFont="1" applyFill="1"/>
    <xf numFmtId="0" fontId="26" fillId="0" borderId="0" xfId="0" applyFont="1" applyProtection="1">
      <protection locked="0"/>
    </xf>
    <xf numFmtId="43" fontId="5" fillId="0" borderId="10" xfId="0" applyNumberFormat="1" applyFont="1" applyBorder="1" applyProtection="1">
      <protection locked="0"/>
    </xf>
    <xf numFmtId="43" fontId="5" fillId="0" borderId="0" xfId="0" applyNumberFormat="1" applyFont="1" applyProtection="1">
      <protection locked="0"/>
    </xf>
    <xf numFmtId="3" fontId="14" fillId="0" borderId="0" xfId="0" applyNumberFormat="1" applyFont="1" applyProtection="1">
      <protection locked="0"/>
    </xf>
    <xf numFmtId="0" fontId="5" fillId="0" borderId="0" xfId="0" applyFont="1" applyAlignment="1" applyProtection="1">
      <alignment horizontal="right"/>
      <protection locked="0"/>
    </xf>
    <xf numFmtId="170" fontId="5" fillId="0" borderId="0" xfId="0" applyNumberFormat="1" applyFont="1" applyProtection="1">
      <protection locked="0"/>
    </xf>
    <xf numFmtId="3" fontId="5" fillId="0" borderId="0" xfId="0" applyNumberFormat="1" applyFont="1" applyProtection="1">
      <protection locked="0"/>
    </xf>
    <xf numFmtId="0" fontId="5" fillId="0" borderId="0" xfId="0" applyFont="1" applyAlignment="1" applyProtection="1">
      <alignment horizontal="center" vertical="center"/>
      <protection locked="0"/>
    </xf>
    <xf numFmtId="3" fontId="5" fillId="0" borderId="0" xfId="0" applyNumberFormat="1" applyFont="1" applyAlignment="1" applyProtection="1">
      <alignment horizontal="center" vertical="center"/>
      <protection locked="0"/>
    </xf>
    <xf numFmtId="0" fontId="8" fillId="0" borderId="0" xfId="7" applyFont="1" applyAlignment="1" applyProtection="1">
      <alignment horizontal="left"/>
      <protection locked="0"/>
    </xf>
    <xf numFmtId="0" fontId="25" fillId="0" borderId="0" xfId="0" applyFont="1" applyAlignment="1" applyProtection="1">
      <alignment horizontal="right"/>
      <protection locked="0"/>
    </xf>
    <xf numFmtId="0" fontId="25" fillId="0" borderId="0" xfId="7" applyFont="1" applyAlignment="1" applyProtection="1">
      <alignment horizontal="right"/>
      <protection locked="0"/>
    </xf>
    <xf numFmtId="0" fontId="9" fillId="0" borderId="0" xfId="0" applyFont="1" applyAlignment="1" applyProtection="1">
      <alignment horizontal="right"/>
      <protection locked="0"/>
    </xf>
    <xf numFmtId="0" fontId="23" fillId="0" borderId="0" xfId="0" applyFont="1" applyProtection="1">
      <protection locked="0"/>
    </xf>
    <xf numFmtId="0" fontId="9" fillId="0" borderId="3" xfId="11" applyFont="1" applyBorder="1" applyAlignment="1">
      <alignment horizontal="center"/>
    </xf>
    <xf numFmtId="0" fontId="9" fillId="0" borderId="9" xfId="11" applyFont="1" applyBorder="1"/>
    <xf numFmtId="0" fontId="9" fillId="0" borderId="9" xfId="11" applyFont="1" applyBorder="1" applyAlignment="1">
      <alignment horizontal="center"/>
    </xf>
    <xf numFmtId="5" fontId="9" fillId="0" borderId="9" xfId="10" applyNumberFormat="1" applyFont="1" applyFill="1" applyBorder="1"/>
    <xf numFmtId="0" fontId="9" fillId="0" borderId="14" xfId="11" applyFont="1" applyBorder="1" applyAlignment="1">
      <alignment horizontal="center"/>
    </xf>
    <xf numFmtId="5" fontId="9" fillId="0" borderId="14" xfId="10" applyNumberFormat="1" applyFont="1" applyFill="1" applyBorder="1"/>
    <xf numFmtId="9" fontId="9" fillId="0" borderId="9" xfId="4" applyFont="1" applyFill="1" applyBorder="1"/>
    <xf numFmtId="171" fontId="9" fillId="0" borderId="9" xfId="3" applyNumberFormat="1" applyFont="1" applyFill="1" applyBorder="1"/>
    <xf numFmtId="9" fontId="9" fillId="0" borderId="14" xfId="4" applyFont="1" applyFill="1" applyBorder="1"/>
    <xf numFmtId="171" fontId="9" fillId="0" borderId="14" xfId="3" applyNumberFormat="1" applyFont="1" applyFill="1" applyBorder="1"/>
    <xf numFmtId="5" fontId="9" fillId="0" borderId="0" xfId="10" applyNumberFormat="1" applyFont="1" applyFill="1" applyBorder="1" applyAlignment="1">
      <alignment horizontal="right"/>
    </xf>
    <xf numFmtId="0" fontId="9" fillId="0" borderId="17" xfId="11" applyFont="1" applyBorder="1" applyAlignment="1">
      <alignment horizontal="left"/>
    </xf>
    <xf numFmtId="0" fontId="9" fillId="0" borderId="13" xfId="11" applyFont="1" applyBorder="1" applyAlignment="1">
      <alignment horizontal="left"/>
    </xf>
    <xf numFmtId="0" fontId="9" fillId="0" borderId="15" xfId="11" applyFont="1" applyBorder="1" applyAlignment="1">
      <alignment horizontal="left"/>
    </xf>
    <xf numFmtId="0" fontId="15" fillId="0" borderId="17" xfId="11" applyFont="1" applyBorder="1" applyAlignment="1">
      <alignment horizontal="left"/>
    </xf>
    <xf numFmtId="0" fontId="15" fillId="0" borderId="15" xfId="11" applyFont="1" applyBorder="1" applyAlignment="1">
      <alignment horizontal="left"/>
    </xf>
    <xf numFmtId="0" fontId="15" fillId="0" borderId="13" xfId="11" applyFont="1" applyBorder="1" applyAlignment="1">
      <alignment horizontal="left"/>
    </xf>
    <xf numFmtId="172" fontId="9" fillId="0" borderId="9" xfId="11" applyNumberFormat="1" applyFont="1" applyBorder="1" applyAlignment="1">
      <alignment horizontal="center"/>
    </xf>
    <xf numFmtId="175" fontId="9" fillId="0" borderId="9" xfId="11" applyNumberFormat="1" applyFont="1" applyBorder="1" applyAlignment="1">
      <alignment horizontal="center"/>
    </xf>
    <xf numFmtId="0" fontId="9" fillId="0" borderId="0" xfId="11" applyFont="1" applyAlignment="1">
      <alignment horizontal="center"/>
    </xf>
    <xf numFmtId="5" fontId="9" fillId="0" borderId="0" xfId="10" applyNumberFormat="1" applyFont="1" applyFill="1" applyBorder="1"/>
    <xf numFmtId="175" fontId="9" fillId="0" borderId="9" xfId="11" applyNumberFormat="1" applyFont="1" applyBorder="1"/>
    <xf numFmtId="175" fontId="9" fillId="0" borderId="8" xfId="11" applyNumberFormat="1" applyFont="1" applyBorder="1"/>
    <xf numFmtId="5" fontId="9" fillId="0" borderId="9" xfId="10" applyNumberFormat="1" applyFont="1" applyFill="1" applyBorder="1" applyAlignment="1">
      <alignment horizontal="right"/>
    </xf>
    <xf numFmtId="5" fontId="9" fillId="0" borderId="14" xfId="10" applyNumberFormat="1" applyFont="1" applyFill="1" applyBorder="1" applyAlignment="1">
      <alignment horizontal="right"/>
    </xf>
    <xf numFmtId="0" fontId="9" fillId="0" borderId="12" xfId="11" applyFont="1" applyBorder="1" applyAlignment="1">
      <alignment horizontal="center"/>
    </xf>
    <xf numFmtId="0" fontId="9" fillId="0" borderId="12" xfId="11" applyFont="1" applyBorder="1" applyAlignment="1">
      <alignment horizontal="center" wrapText="1"/>
    </xf>
    <xf numFmtId="0" fontId="9" fillId="0" borderId="13" xfId="11" applyFont="1" applyBorder="1" applyAlignment="1">
      <alignment horizontal="right"/>
    </xf>
    <xf numFmtId="0" fontId="9" fillId="0" borderId="13" xfId="11" applyFont="1" applyBorder="1" applyAlignment="1">
      <alignment horizontal="center"/>
    </xf>
    <xf numFmtId="5" fontId="9" fillId="0" borderId="13" xfId="10" applyNumberFormat="1" applyFont="1" applyFill="1" applyBorder="1"/>
    <xf numFmtId="5" fontId="9" fillId="0" borderId="13" xfId="10" applyNumberFormat="1" applyFont="1" applyFill="1" applyBorder="1" applyAlignment="1">
      <alignment horizontal="right"/>
    </xf>
    <xf numFmtId="0" fontId="9" fillId="0" borderId="15" xfId="11" applyFont="1" applyBorder="1" applyAlignment="1">
      <alignment horizontal="center"/>
    </xf>
    <xf numFmtId="5" fontId="9" fillId="0" borderId="15" xfId="10" applyNumberFormat="1" applyFont="1" applyFill="1" applyBorder="1" applyAlignment="1">
      <alignment horizontal="right"/>
    </xf>
    <xf numFmtId="5" fontId="9" fillId="0" borderId="14" xfId="11" applyNumberFormat="1" applyFont="1" applyBorder="1" applyAlignment="1">
      <alignment horizontal="right"/>
    </xf>
    <xf numFmtId="5" fontId="9" fillId="0" borderId="8" xfId="11" applyNumberFormat="1" applyFont="1" applyBorder="1" applyAlignment="1">
      <alignment horizontal="right"/>
    </xf>
    <xf numFmtId="5" fontId="9" fillId="0" borderId="9" xfId="11" applyNumberFormat="1" applyFont="1" applyBorder="1" applyAlignment="1">
      <alignment horizontal="right"/>
    </xf>
    <xf numFmtId="0" fontId="9" fillId="0" borderId="0" xfId="11" applyFont="1" applyProtection="1">
      <protection locked="0"/>
    </xf>
    <xf numFmtId="0" fontId="19" fillId="0" borderId="0" xfId="0" applyFont="1" applyProtection="1">
      <protection locked="0"/>
    </xf>
    <xf numFmtId="172" fontId="9" fillId="0" borderId="13" xfId="11" applyNumberFormat="1" applyFont="1" applyBorder="1" applyAlignment="1">
      <alignment horizontal="center"/>
    </xf>
    <xf numFmtId="175" fontId="9" fillId="0" borderId="13" xfId="11" applyNumberFormat="1" applyFont="1" applyBorder="1" applyAlignment="1">
      <alignment horizontal="center"/>
    </xf>
    <xf numFmtId="175" fontId="9" fillId="0" borderId="13" xfId="11" applyNumberFormat="1" applyFont="1" applyBorder="1" applyAlignment="1">
      <alignment horizontal="right"/>
    </xf>
    <xf numFmtId="5" fontId="9" fillId="0" borderId="0" xfId="0" applyNumberFormat="1" applyFont="1" applyProtection="1">
      <protection locked="0"/>
    </xf>
    <xf numFmtId="5" fontId="9" fillId="0" borderId="14" xfId="11" applyNumberFormat="1" applyFont="1" applyBorder="1"/>
    <xf numFmtId="5" fontId="9" fillId="0" borderId="8" xfId="11" applyNumberFormat="1" applyFont="1" applyBorder="1"/>
    <xf numFmtId="6" fontId="9" fillId="0" borderId="9" xfId="11" applyNumberFormat="1" applyFont="1" applyBorder="1"/>
    <xf numFmtId="0" fontId="15" fillId="0" borderId="0" xfId="11" applyFont="1" applyProtection="1">
      <protection locked="0"/>
    </xf>
    <xf numFmtId="0" fontId="9" fillId="0" borderId="0" xfId="0" quotePrefix="1" applyFont="1"/>
    <xf numFmtId="0" fontId="9" fillId="0" borderId="0" xfId="0" quotePrefix="1" applyFont="1" applyAlignment="1">
      <alignment vertical="top"/>
    </xf>
    <xf numFmtId="166" fontId="5" fillId="0" borderId="0" xfId="3" applyNumberFormat="1" applyFont="1" applyFill="1" applyProtection="1">
      <protection locked="0"/>
    </xf>
    <xf numFmtId="166" fontId="5" fillId="0" borderId="0" xfId="0" applyNumberFormat="1" applyFont="1" applyProtection="1">
      <protection locked="0"/>
    </xf>
    <xf numFmtId="174" fontId="5" fillId="0" borderId="0" xfId="0" applyNumberFormat="1" applyFont="1" applyProtection="1">
      <protection locked="0"/>
    </xf>
    <xf numFmtId="166" fontId="5" fillId="0" borderId="10" xfId="0" applyNumberFormat="1" applyFont="1" applyBorder="1" applyProtection="1">
      <protection locked="0"/>
    </xf>
    <xf numFmtId="0" fontId="20" fillId="0" borderId="0" xfId="6" applyFont="1" applyProtection="1">
      <protection locked="0"/>
    </xf>
    <xf numFmtId="0" fontId="5" fillId="0" borderId="10" xfId="0" applyFont="1" applyBorder="1" applyProtection="1">
      <protection locked="0"/>
    </xf>
    <xf numFmtId="9" fontId="5" fillId="0" borderId="10" xfId="4" applyFont="1" applyFill="1" applyBorder="1" applyProtection="1">
      <protection locked="0"/>
    </xf>
    <xf numFmtId="0" fontId="15" fillId="0" borderId="0" xfId="0" applyFont="1" applyAlignment="1" applyProtection="1">
      <alignment horizontal="left"/>
      <protection locked="0"/>
    </xf>
    <xf numFmtId="0" fontId="9" fillId="2" borderId="2" xfId="7" applyFont="1" applyFill="1" applyBorder="1" applyAlignment="1" applyProtection="1">
      <alignment horizontal="left"/>
      <protection locked="0"/>
    </xf>
    <xf numFmtId="0" fontId="9" fillId="2" borderId="0" xfId="7" applyFont="1" applyFill="1" applyAlignment="1" applyProtection="1">
      <alignment horizontal="left"/>
      <protection locked="0"/>
    </xf>
    <xf numFmtId="0" fontId="9" fillId="2" borderId="0" xfId="7" applyFont="1" applyFill="1" applyProtection="1">
      <protection locked="0"/>
    </xf>
    <xf numFmtId="0" fontId="9" fillId="2" borderId="1" xfId="0" applyFont="1" applyFill="1" applyBorder="1" applyProtection="1">
      <protection locked="0"/>
    </xf>
    <xf numFmtId="2" fontId="9" fillId="2" borderId="2" xfId="7" applyNumberFormat="1" applyFont="1" applyFill="1" applyBorder="1" applyAlignment="1" applyProtection="1">
      <alignment horizontal="left"/>
      <protection locked="0"/>
    </xf>
    <xf numFmtId="0" fontId="9" fillId="2" borderId="0" xfId="7" applyFont="1" applyFill="1" applyAlignment="1" applyProtection="1">
      <alignment horizontal="center"/>
      <protection locked="0"/>
    </xf>
    <xf numFmtId="3" fontId="9" fillId="2" borderId="0" xfId="8" applyNumberFormat="1" applyFont="1" applyFill="1" applyAlignment="1" applyProtection="1">
      <alignment horizontal="left" vertical="center" wrapText="1"/>
      <protection locked="0"/>
    </xf>
    <xf numFmtId="3" fontId="9" fillId="2" borderId="0" xfId="8" applyNumberFormat="1" applyFont="1" applyFill="1" applyAlignment="1" applyProtection="1">
      <alignment horizontal="right" vertical="center" wrapText="1"/>
      <protection locked="0"/>
    </xf>
    <xf numFmtId="37" fontId="9" fillId="2" borderId="0" xfId="9" applyNumberFormat="1" applyFont="1" applyFill="1" applyBorder="1" applyAlignment="1" applyProtection="1">
      <alignment horizontal="center"/>
      <protection locked="0"/>
    </xf>
    <xf numFmtId="0" fontId="9" fillId="2" borderId="0" xfId="8" applyFont="1" applyFill="1" applyAlignment="1" applyProtection="1">
      <alignment horizontal="left" vertical="center" wrapText="1"/>
      <protection locked="0"/>
    </xf>
    <xf numFmtId="168" fontId="9" fillId="2" borderId="0" xfId="9" applyNumberFormat="1" applyFont="1" applyFill="1" applyBorder="1" applyProtection="1">
      <protection locked="0"/>
    </xf>
    <xf numFmtId="2" fontId="9" fillId="2" borderId="5" xfId="7" applyNumberFormat="1" applyFont="1" applyFill="1" applyBorder="1" applyAlignment="1" applyProtection="1">
      <alignment horizontal="left"/>
      <protection locked="0"/>
    </xf>
    <xf numFmtId="0" fontId="9" fillId="2" borderId="6" xfId="7" applyFont="1" applyFill="1" applyBorder="1" applyAlignment="1" applyProtection="1">
      <alignment horizontal="center"/>
      <protection locked="0"/>
    </xf>
    <xf numFmtId="37" fontId="9" fillId="2" borderId="6" xfId="9" applyNumberFormat="1" applyFont="1" applyFill="1" applyBorder="1" applyAlignment="1" applyProtection="1">
      <alignment horizontal="center"/>
      <protection locked="0"/>
    </xf>
    <xf numFmtId="168" fontId="9" fillId="2" borderId="6" xfId="9" applyNumberFormat="1" applyFont="1" applyFill="1" applyBorder="1" applyProtection="1">
      <protection locked="0"/>
    </xf>
    <xf numFmtId="0" fontId="9" fillId="2" borderId="7" xfId="0" applyFont="1" applyFill="1" applyBorder="1" applyProtection="1">
      <protection locked="0"/>
    </xf>
    <xf numFmtId="0" fontId="9" fillId="2" borderId="2" xfId="7" applyFont="1" applyFill="1" applyBorder="1" applyAlignment="1" applyProtection="1">
      <alignment horizontal="center"/>
      <protection locked="0"/>
    </xf>
    <xf numFmtId="2" fontId="9" fillId="2" borderId="2" xfId="7" applyNumberFormat="1" applyFont="1" applyFill="1" applyBorder="1" applyAlignment="1" applyProtection="1">
      <alignment horizontal="center"/>
      <protection locked="0"/>
    </xf>
    <xf numFmtId="2" fontId="9" fillId="2" borderId="0" xfId="7" applyNumberFormat="1" applyFont="1" applyFill="1" applyAlignment="1" applyProtection="1">
      <alignment horizontal="center"/>
      <protection locked="0"/>
    </xf>
    <xf numFmtId="0" fontId="9" fillId="2" borderId="0" xfId="0" applyFont="1" applyFill="1" applyAlignment="1">
      <alignment vertical="center"/>
    </xf>
    <xf numFmtId="0" fontId="9" fillId="2" borderId="0" xfId="0" applyFont="1" applyFill="1"/>
    <xf numFmtId="0" fontId="5" fillId="2" borderId="0" xfId="0" applyFont="1" applyFill="1"/>
    <xf numFmtId="0" fontId="5" fillId="2" borderId="0" xfId="0" applyFont="1" applyFill="1" applyProtection="1">
      <protection locked="0"/>
    </xf>
    <xf numFmtId="0" fontId="9" fillId="2" borderId="0" xfId="0" applyFont="1" applyFill="1" applyProtection="1">
      <protection locked="0"/>
    </xf>
    <xf numFmtId="0" fontId="9" fillId="2" borderId="3" xfId="0" applyFont="1" applyFill="1" applyBorder="1" applyAlignment="1">
      <alignment horizontal="center" wrapText="1"/>
    </xf>
    <xf numFmtId="1" fontId="9" fillId="2" borderId="3" xfId="0" applyNumberFormat="1" applyFont="1" applyFill="1" applyBorder="1" applyAlignment="1">
      <alignment horizontal="center"/>
    </xf>
    <xf numFmtId="164" fontId="5" fillId="2" borderId="3" xfId="0" applyNumberFormat="1" applyFont="1" applyFill="1" applyBorder="1" applyAlignment="1" applyProtection="1">
      <alignment horizontal="center"/>
      <protection locked="0"/>
    </xf>
    <xf numFmtId="1" fontId="9" fillId="2" borderId="3" xfId="0" applyNumberFormat="1" applyFont="1" applyFill="1" applyBorder="1" applyAlignment="1">
      <alignment horizontal="center" vertical="top" wrapText="1"/>
    </xf>
    <xf numFmtId="3" fontId="9" fillId="2" borderId="0" xfId="12" applyNumberFormat="1" applyFont="1" applyFill="1" applyAlignment="1" applyProtection="1">
      <alignment horizontal="left" vertical="center" wrapText="1"/>
      <protection locked="0"/>
    </xf>
    <xf numFmtId="2" fontId="9" fillId="2" borderId="0" xfId="7" applyNumberFormat="1" applyFont="1" applyFill="1" applyAlignment="1" applyProtection="1">
      <alignment horizontal="left"/>
      <protection locked="0"/>
    </xf>
    <xf numFmtId="0" fontId="9" fillId="2" borderId="0" xfId="1" applyFont="1" applyFill="1" applyAlignment="1">
      <alignment vertical="center"/>
    </xf>
    <xf numFmtId="3" fontId="9" fillId="2" borderId="0" xfId="12" applyNumberFormat="1" applyFont="1" applyFill="1" applyAlignment="1" applyProtection="1">
      <alignment horizontal="right" vertical="center" wrapText="1"/>
      <protection locked="0"/>
    </xf>
    <xf numFmtId="0" fontId="9" fillId="2" borderId="0" xfId="12" applyFont="1" applyFill="1" applyAlignment="1" applyProtection="1">
      <alignment horizontal="left" vertical="center" wrapText="1"/>
      <protection locked="0"/>
    </xf>
    <xf numFmtId="0" fontId="9" fillId="2" borderId="3" xfId="7" applyFont="1" applyFill="1" applyBorder="1" applyAlignment="1" applyProtection="1">
      <alignment horizontal="center" vertical="center" wrapText="1"/>
      <protection locked="0"/>
    </xf>
    <xf numFmtId="0" fontId="9" fillId="2" borderId="4" xfId="7" applyFont="1" applyFill="1" applyBorder="1" applyAlignment="1" applyProtection="1">
      <alignment horizontal="center" wrapText="1"/>
      <protection locked="0"/>
    </xf>
    <xf numFmtId="0" fontId="9" fillId="2" borderId="3" xfId="7" applyFont="1" applyFill="1" applyBorder="1" applyProtection="1">
      <protection locked="0"/>
    </xf>
    <xf numFmtId="166" fontId="9" fillId="2" borderId="3" xfId="3" applyNumberFormat="1" applyFont="1" applyFill="1" applyBorder="1" applyAlignment="1" applyProtection="1">
      <alignment horizontal="center"/>
      <protection locked="0"/>
    </xf>
    <xf numFmtId="43" fontId="9" fillId="2" borderId="3" xfId="3" applyFont="1" applyFill="1" applyBorder="1" applyAlignment="1" applyProtection="1">
      <alignment horizontal="center"/>
      <protection locked="0"/>
    </xf>
    <xf numFmtId="0" fontId="9" fillId="2" borderId="4" xfId="7" applyFont="1" applyFill="1" applyBorder="1" applyProtection="1">
      <protection locked="0"/>
    </xf>
    <xf numFmtId="166" fontId="9" fillId="2" borderId="3" xfId="3" applyNumberFormat="1" applyFont="1" applyFill="1" applyBorder="1" applyAlignment="1" applyProtection="1">
      <protection locked="0"/>
    </xf>
    <xf numFmtId="3" fontId="9" fillId="2" borderId="0" xfId="8" applyNumberFormat="1" applyFont="1" applyFill="1" applyAlignment="1" applyProtection="1">
      <alignment horizontal="left" vertical="center"/>
      <protection locked="0"/>
    </xf>
    <xf numFmtId="3" fontId="9" fillId="2" borderId="0" xfId="8" applyNumberFormat="1" applyFont="1" applyFill="1" applyAlignment="1" applyProtection="1">
      <alignment horizontal="right" vertical="center"/>
      <protection locked="0"/>
    </xf>
    <xf numFmtId="0" fontId="9" fillId="2" borderId="0" xfId="8" applyFont="1" applyFill="1" applyAlignment="1" applyProtection="1">
      <alignment horizontal="left" vertical="center"/>
      <protection locked="0"/>
    </xf>
    <xf numFmtId="0" fontId="14" fillId="2" borderId="1" xfId="0" applyFont="1" applyFill="1" applyBorder="1" applyProtection="1">
      <protection locked="0"/>
    </xf>
    <xf numFmtId="2" fontId="25" fillId="2" borderId="2" xfId="7" applyNumberFormat="1" applyFont="1" applyFill="1" applyBorder="1" applyAlignment="1" applyProtection="1">
      <alignment horizontal="left"/>
      <protection locked="0"/>
    </xf>
    <xf numFmtId="0" fontId="14" fillId="2" borderId="0" xfId="0" applyFont="1" applyFill="1"/>
    <xf numFmtId="0" fontId="5" fillId="2" borderId="0" xfId="7" applyFont="1" applyFill="1" applyAlignment="1" applyProtection="1">
      <alignment horizontal="left"/>
      <protection locked="0"/>
    </xf>
    <xf numFmtId="0" fontId="5" fillId="2" borderId="3" xfId="0" applyFont="1" applyFill="1" applyBorder="1" applyAlignment="1">
      <alignment horizontal="left" vertical="top" wrapText="1"/>
    </xf>
    <xf numFmtId="0" fontId="5" fillId="2" borderId="0" xfId="0" applyFont="1" applyFill="1" applyAlignment="1">
      <alignment horizontal="left" vertical="top" wrapText="1"/>
    </xf>
    <xf numFmtId="0" fontId="5" fillId="2" borderId="3" xfId="0" applyFont="1" applyFill="1" applyBorder="1"/>
    <xf numFmtId="10" fontId="5" fillId="2" borderId="3" xfId="4" applyNumberFormat="1" applyFont="1" applyFill="1" applyBorder="1"/>
    <xf numFmtId="10" fontId="5" fillId="2" borderId="0" xfId="4" applyNumberFormat="1" applyFont="1" applyFill="1" applyBorder="1"/>
    <xf numFmtId="0" fontId="9" fillId="2" borderId="0" xfId="8" applyFont="1" applyFill="1" applyAlignment="1" applyProtection="1">
      <alignment horizontal="center" vertical="center" wrapText="1"/>
      <protection locked="0"/>
    </xf>
    <xf numFmtId="0" fontId="14" fillId="2" borderId="0" xfId="0" applyFont="1" applyFill="1" applyAlignment="1" applyProtection="1">
      <alignment horizontal="center"/>
      <protection locked="0"/>
    </xf>
    <xf numFmtId="0" fontId="9" fillId="2" borderId="0" xfId="0" applyFont="1" applyFill="1" applyAlignment="1">
      <alignment horizontal="left" vertical="center"/>
    </xf>
    <xf numFmtId="3" fontId="9" fillId="2" borderId="0" xfId="3" applyNumberFormat="1" applyFont="1" applyFill="1" applyBorder="1" applyAlignment="1">
      <alignment horizontal="center" vertical="center"/>
    </xf>
    <xf numFmtId="0" fontId="9" fillId="2" borderId="0" xfId="8" applyFont="1" applyFill="1" applyAlignment="1" applyProtection="1">
      <alignment horizontal="centerContinuous" vertical="center" wrapText="1"/>
      <protection locked="0"/>
    </xf>
    <xf numFmtId="0" fontId="9" fillId="2" borderId="3" xfId="0" applyFont="1" applyFill="1" applyBorder="1"/>
    <xf numFmtId="1" fontId="9" fillId="2" borderId="3" xfId="3" applyNumberFormat="1" applyFont="1" applyFill="1" applyBorder="1" applyAlignment="1">
      <alignment horizontal="right"/>
    </xf>
    <xf numFmtId="1" fontId="9" fillId="2" borderId="3" xfId="3" applyNumberFormat="1" applyFont="1" applyFill="1" applyBorder="1" applyAlignment="1">
      <alignment vertical="center"/>
    </xf>
    <xf numFmtId="1" fontId="9" fillId="2" borderId="3" xfId="3" applyNumberFormat="1" applyFont="1" applyFill="1" applyBorder="1"/>
    <xf numFmtId="166" fontId="5" fillId="2" borderId="3" xfId="3" applyNumberFormat="1" applyFont="1" applyFill="1" applyBorder="1"/>
    <xf numFmtId="0" fontId="9" fillId="2" borderId="0" xfId="0" applyFont="1" applyFill="1" applyAlignment="1">
      <alignment horizontal="left" vertical="center" indent="2"/>
    </xf>
    <xf numFmtId="0" fontId="14" fillId="2" borderId="0" xfId="0" applyFont="1" applyFill="1" applyAlignment="1">
      <alignment horizontal="left" vertical="center"/>
    </xf>
    <xf numFmtId="0" fontId="23" fillId="2" borderId="0" xfId="7" applyFont="1" applyFill="1" applyAlignment="1" applyProtection="1">
      <alignment horizontal="center"/>
      <protection locked="0"/>
    </xf>
    <xf numFmtId="0" fontId="5" fillId="2" borderId="6" xfId="7" applyFont="1" applyFill="1" applyBorder="1" applyAlignment="1" applyProtection="1">
      <alignment horizontal="center"/>
      <protection locked="0"/>
    </xf>
    <xf numFmtId="0" fontId="14" fillId="2" borderId="7" xfId="0" applyFont="1" applyFill="1" applyBorder="1" applyProtection="1">
      <protection locked="0"/>
    </xf>
    <xf numFmtId="0" fontId="9" fillId="2" borderId="0" xfId="6" applyFont="1" applyFill="1" applyAlignment="1">
      <alignment horizontal="center" vertical="center" wrapText="1"/>
    </xf>
    <xf numFmtId="0" fontId="9" fillId="2" borderId="0" xfId="6" applyFont="1" applyFill="1" applyAlignment="1">
      <alignment vertical="center"/>
    </xf>
    <xf numFmtId="0" fontId="9" fillId="2" borderId="11" xfId="0" applyFont="1" applyFill="1" applyBorder="1" applyAlignment="1">
      <alignment horizontal="left" vertical="center"/>
    </xf>
    <xf numFmtId="164" fontId="5" fillId="2" borderId="12" xfId="0" applyNumberFormat="1" applyFont="1" applyFill="1" applyBorder="1" applyAlignment="1">
      <alignment horizontal="center" vertical="center"/>
    </xf>
    <xf numFmtId="164" fontId="5" fillId="2" borderId="3" xfId="0" applyNumberFormat="1" applyFont="1" applyFill="1" applyBorder="1" applyAlignment="1">
      <alignment horizontal="center" vertical="center"/>
    </xf>
    <xf numFmtId="2" fontId="9" fillId="2" borderId="0" xfId="4" applyNumberFormat="1" applyFont="1" applyFill="1" applyBorder="1" applyAlignment="1">
      <alignment horizontal="center" vertical="center"/>
    </xf>
    <xf numFmtId="165" fontId="9" fillId="2" borderId="12" xfId="0" applyNumberFormat="1" applyFont="1" applyFill="1" applyBorder="1" applyAlignment="1">
      <alignment horizontal="center" vertical="center"/>
    </xf>
    <xf numFmtId="165" fontId="9" fillId="2" borderId="3" xfId="0" applyNumberFormat="1" applyFont="1" applyFill="1" applyBorder="1" applyAlignment="1">
      <alignment horizontal="center" vertical="center"/>
    </xf>
    <xf numFmtId="0" fontId="9" fillId="2" borderId="11" xfId="0" applyFont="1" applyFill="1" applyBorder="1" applyAlignment="1">
      <alignment vertical="center"/>
    </xf>
    <xf numFmtId="0" fontId="9" fillId="2" borderId="3" xfId="0" applyFont="1" applyFill="1" applyBorder="1" applyAlignment="1">
      <alignment horizontal="center" vertical="center"/>
    </xf>
    <xf numFmtId="9" fontId="9" fillId="2" borderId="3" xfId="0" applyNumberFormat="1" applyFont="1" applyFill="1" applyBorder="1" applyAlignment="1">
      <alignment horizontal="center" vertical="center"/>
    </xf>
    <xf numFmtId="0" fontId="9" fillId="2" borderId="2" xfId="7" applyFont="1" applyFill="1" applyBorder="1" applyProtection="1">
      <protection locked="0"/>
    </xf>
    <xf numFmtId="2" fontId="9" fillId="2" borderId="2" xfId="7" applyNumberFormat="1" applyFont="1" applyFill="1" applyBorder="1" applyProtection="1">
      <protection locked="0"/>
    </xf>
    <xf numFmtId="2" fontId="9" fillId="2" borderId="5" xfId="7" applyNumberFormat="1" applyFont="1" applyFill="1" applyBorder="1" applyProtection="1">
      <protection locked="0"/>
    </xf>
    <xf numFmtId="0" fontId="9" fillId="2" borderId="9" xfId="11" applyFont="1" applyFill="1" applyBorder="1"/>
    <xf numFmtId="0" fontId="9" fillId="2" borderId="13" xfId="11" applyFont="1" applyFill="1" applyBorder="1" applyAlignment="1">
      <alignment horizontal="right"/>
    </xf>
    <xf numFmtId="0" fontId="9" fillId="2" borderId="9" xfId="11" applyFont="1" applyFill="1" applyBorder="1" applyAlignment="1">
      <alignment horizontal="center"/>
    </xf>
    <xf numFmtId="0" fontId="9" fillId="2" borderId="13" xfId="11" applyFont="1" applyFill="1" applyBorder="1" applyAlignment="1">
      <alignment horizontal="center"/>
    </xf>
    <xf numFmtId="5" fontId="9" fillId="2" borderId="9" xfId="10" applyNumberFormat="1" applyFont="1" applyFill="1" applyBorder="1"/>
    <xf numFmtId="5" fontId="9" fillId="2" borderId="13" xfId="10" applyNumberFormat="1" applyFont="1" applyFill="1" applyBorder="1"/>
    <xf numFmtId="5" fontId="9" fillId="2" borderId="13" xfId="10" applyNumberFormat="1" applyFont="1" applyFill="1" applyBorder="1" applyAlignment="1">
      <alignment horizontal="right"/>
    </xf>
    <xf numFmtId="0" fontId="9" fillId="2" borderId="14" xfId="11" applyFont="1" applyFill="1" applyBorder="1" applyAlignment="1">
      <alignment horizontal="center"/>
    </xf>
    <xf numFmtId="0" fontId="9" fillId="2" borderId="15" xfId="11" applyFont="1" applyFill="1" applyBorder="1" applyAlignment="1">
      <alignment horizontal="center"/>
    </xf>
    <xf numFmtId="5" fontId="9" fillId="2" borderId="14" xfId="10" applyNumberFormat="1" applyFont="1" applyFill="1" applyBorder="1"/>
    <xf numFmtId="5" fontId="9" fillId="2" borderId="15" xfId="10" applyNumberFormat="1" applyFont="1" applyFill="1" applyBorder="1" applyAlignment="1">
      <alignment horizontal="right"/>
    </xf>
    <xf numFmtId="9" fontId="9" fillId="2" borderId="9" xfId="4" applyFont="1" applyFill="1" applyBorder="1"/>
    <xf numFmtId="171" fontId="9" fillId="2" borderId="9" xfId="3" applyNumberFormat="1" applyFont="1" applyFill="1" applyBorder="1"/>
    <xf numFmtId="171" fontId="9" fillId="2" borderId="9" xfId="3" applyNumberFormat="1" applyFont="1" applyFill="1" applyBorder="1" applyAlignment="1">
      <alignment horizontal="right"/>
    </xf>
    <xf numFmtId="9" fontId="9" fillId="2" borderId="14" xfId="4" applyFont="1" applyFill="1" applyBorder="1"/>
    <xf numFmtId="171" fontId="9" fillId="2" borderId="14" xfId="3" applyNumberFormat="1" applyFont="1" applyFill="1" applyBorder="1"/>
    <xf numFmtId="171" fontId="9" fillId="2" borderId="14" xfId="3" applyNumberFormat="1" applyFont="1" applyFill="1" applyBorder="1" applyAlignment="1">
      <alignment horizontal="right"/>
    </xf>
    <xf numFmtId="0" fontId="9" fillId="2" borderId="0" xfId="7" applyFont="1" applyFill="1" applyAlignment="1" applyProtection="1">
      <alignment horizontal="right"/>
      <protection locked="0"/>
    </xf>
    <xf numFmtId="9" fontId="9" fillId="2" borderId="0" xfId="7" applyNumberFormat="1" applyFont="1" applyFill="1" applyAlignment="1" applyProtection="1">
      <alignment horizontal="right"/>
      <protection locked="0"/>
    </xf>
    <xf numFmtId="5" fontId="9" fillId="2" borderId="0" xfId="10" applyNumberFormat="1" applyFont="1" applyFill="1" applyBorder="1" applyAlignment="1">
      <alignment horizontal="right"/>
    </xf>
    <xf numFmtId="0" fontId="9" fillId="2" borderId="17" xfId="11" applyFont="1" applyFill="1" applyBorder="1" applyAlignment="1">
      <alignment horizontal="left"/>
    </xf>
    <xf numFmtId="0" fontId="9" fillId="2" borderId="8" xfId="11" applyFont="1" applyFill="1" applyBorder="1" applyAlignment="1">
      <alignment horizontal="right"/>
    </xf>
    <xf numFmtId="0" fontId="9" fillId="2" borderId="13" xfId="11" applyFont="1" applyFill="1" applyBorder="1" applyAlignment="1">
      <alignment horizontal="left"/>
    </xf>
    <xf numFmtId="0" fontId="9" fillId="2" borderId="9" xfId="11" applyFont="1" applyFill="1" applyBorder="1" applyAlignment="1">
      <alignment horizontal="right"/>
    </xf>
    <xf numFmtId="0" fontId="9" fillId="2" borderId="15" xfId="11" applyFont="1" applyFill="1" applyBorder="1" applyAlignment="1">
      <alignment horizontal="left"/>
    </xf>
    <xf numFmtId="5" fontId="9" fillId="2" borderId="14" xfId="11" applyNumberFormat="1" applyFont="1" applyFill="1" applyBorder="1" applyAlignment="1">
      <alignment horizontal="right"/>
    </xf>
    <xf numFmtId="0" fontId="15" fillId="2" borderId="17" xfId="11" applyFont="1" applyFill="1" applyBorder="1" applyAlignment="1">
      <alignment horizontal="left"/>
    </xf>
    <xf numFmtId="5" fontId="9" fillId="2" borderId="8" xfId="11" applyNumberFormat="1" applyFont="1" applyFill="1" applyBorder="1" applyAlignment="1">
      <alignment horizontal="right"/>
    </xf>
    <xf numFmtId="0" fontId="15" fillId="2" borderId="15" xfId="11" applyFont="1" applyFill="1" applyBorder="1" applyAlignment="1">
      <alignment horizontal="left"/>
    </xf>
    <xf numFmtId="5" fontId="9" fillId="2" borderId="9" xfId="11" applyNumberFormat="1" applyFont="1" applyFill="1" applyBorder="1" applyAlignment="1">
      <alignment horizontal="right"/>
    </xf>
    <xf numFmtId="0" fontId="15" fillId="2" borderId="13" xfId="11" applyFont="1" applyFill="1" applyBorder="1" applyAlignment="1">
      <alignment horizontal="left"/>
    </xf>
    <xf numFmtId="0" fontId="9" fillId="2" borderId="14" xfId="11" applyFont="1" applyFill="1" applyBorder="1" applyAlignment="1">
      <alignment horizontal="right"/>
    </xf>
    <xf numFmtId="0" fontId="9" fillId="2" borderId="3" xfId="0" applyFont="1" applyFill="1" applyBorder="1" applyAlignment="1">
      <alignment vertical="center"/>
    </xf>
    <xf numFmtId="164" fontId="5" fillId="2" borderId="0" xfId="0" applyNumberFormat="1" applyFont="1" applyFill="1" applyAlignment="1">
      <alignment horizontal="center" vertical="center"/>
    </xf>
    <xf numFmtId="0" fontId="9" fillId="2" borderId="12" xfId="0" applyFont="1" applyFill="1" applyBorder="1" applyAlignment="1">
      <alignment horizontal="left" vertical="center"/>
    </xf>
    <xf numFmtId="174" fontId="9" fillId="2" borderId="11" xfId="4" applyNumberFormat="1" applyFont="1" applyFill="1" applyBorder="1" applyAlignment="1">
      <alignment horizontal="right" vertical="center"/>
    </xf>
    <xf numFmtId="37" fontId="9" fillId="2" borderId="12" xfId="9" applyNumberFormat="1" applyFont="1" applyFill="1" applyBorder="1" applyAlignment="1" applyProtection="1">
      <alignment horizontal="left"/>
      <protection locked="0"/>
    </xf>
    <xf numFmtId="37" fontId="9" fillId="2" borderId="0" xfId="9" applyNumberFormat="1" applyFont="1" applyFill="1" applyBorder="1" applyAlignment="1" applyProtection="1">
      <alignment horizontal="left"/>
      <protection locked="0"/>
    </xf>
    <xf numFmtId="9" fontId="9" fillId="2" borderId="11" xfId="4" applyFont="1" applyFill="1" applyBorder="1" applyAlignment="1">
      <alignment horizontal="right" vertical="center"/>
    </xf>
    <xf numFmtId="37" fontId="9" fillId="2" borderId="12" xfId="9" applyNumberFormat="1" applyFont="1" applyFill="1" applyBorder="1" applyAlignment="1" applyProtection="1">
      <alignment horizontal="center"/>
      <protection locked="0"/>
    </xf>
    <xf numFmtId="0" fontId="9" fillId="2" borderId="19" xfId="0" applyFont="1" applyFill="1" applyBorder="1" applyAlignment="1">
      <alignment horizontal="left" vertical="center"/>
    </xf>
    <xf numFmtId="0" fontId="9" fillId="2" borderId="20" xfId="0" applyFont="1" applyFill="1" applyBorder="1" applyAlignment="1">
      <alignment horizontal="left" vertical="center"/>
    </xf>
    <xf numFmtId="165" fontId="9" fillId="2" borderId="19" xfId="0" applyNumberFormat="1" applyFont="1" applyFill="1" applyBorder="1" applyAlignment="1">
      <alignment horizontal="center" vertical="center"/>
    </xf>
    <xf numFmtId="3" fontId="9" fillId="2" borderId="20" xfId="3" applyNumberFormat="1" applyFont="1" applyFill="1" applyBorder="1" applyAlignment="1">
      <alignment horizontal="center" vertical="center"/>
    </xf>
    <xf numFmtId="0" fontId="9" fillId="2" borderId="21" xfId="0" applyFont="1" applyFill="1" applyBorder="1" applyAlignment="1">
      <alignment vertical="center"/>
    </xf>
    <xf numFmtId="0" fontId="9" fillId="2" borderId="22" xfId="0" applyFont="1" applyFill="1" applyBorder="1" applyAlignment="1">
      <alignment vertical="center"/>
    </xf>
    <xf numFmtId="174" fontId="9" fillId="2" borderId="23" xfId="4" applyNumberFormat="1" applyFont="1" applyFill="1" applyBorder="1" applyAlignment="1">
      <alignment horizontal="right" vertical="center"/>
    </xf>
    <xf numFmtId="37" fontId="9" fillId="2" borderId="24" xfId="9" applyNumberFormat="1" applyFont="1" applyFill="1" applyBorder="1" applyAlignment="1" applyProtection="1">
      <alignment horizontal="left"/>
      <protection locked="0"/>
    </xf>
    <xf numFmtId="0" fontId="9" fillId="2" borderId="23" xfId="0" applyFont="1" applyFill="1" applyBorder="1" applyAlignment="1">
      <alignment vertical="center"/>
    </xf>
    <xf numFmtId="0" fontId="9" fillId="2" borderId="24" xfId="0" applyFont="1" applyFill="1" applyBorder="1" applyAlignment="1">
      <alignment vertical="center"/>
    </xf>
    <xf numFmtId="0" fontId="9" fillId="2" borderId="18" xfId="0" applyFont="1" applyFill="1" applyBorder="1" applyAlignment="1">
      <alignment vertical="center"/>
    </xf>
    <xf numFmtId="0" fontId="9" fillId="2" borderId="15" xfId="0" applyFont="1" applyFill="1" applyBorder="1" applyAlignment="1">
      <alignment vertical="center"/>
    </xf>
    <xf numFmtId="174" fontId="9" fillId="2" borderId="18" xfId="4" applyNumberFormat="1" applyFont="1" applyFill="1" applyBorder="1" applyAlignment="1">
      <alignment horizontal="right" vertical="center"/>
    </xf>
    <xf numFmtId="37" fontId="9" fillId="2" borderId="15" xfId="9" applyNumberFormat="1" applyFont="1" applyFill="1" applyBorder="1" applyAlignment="1" applyProtection="1">
      <alignment horizontal="left"/>
      <protection locked="0"/>
    </xf>
    <xf numFmtId="165" fontId="9" fillId="2" borderId="0" xfId="0" applyNumberFormat="1" applyFont="1" applyFill="1" applyAlignment="1">
      <alignment horizontal="center" vertical="center"/>
    </xf>
    <xf numFmtId="0" fontId="9" fillId="2" borderId="3" xfId="0" applyFont="1" applyFill="1" applyBorder="1" applyAlignment="1">
      <alignment horizontal="left" vertical="center"/>
    </xf>
    <xf numFmtId="9" fontId="9" fillId="2" borderId="11" xfId="4" applyFont="1" applyFill="1" applyBorder="1" applyAlignment="1">
      <alignment horizontal="left" vertical="center"/>
    </xf>
    <xf numFmtId="168" fontId="9" fillId="2" borderId="25" xfId="9" applyNumberFormat="1" applyFont="1" applyFill="1" applyBorder="1" applyProtection="1">
      <protection locked="0"/>
    </xf>
    <xf numFmtId="168" fontId="9" fillId="2" borderId="12" xfId="9" applyNumberFormat="1" applyFont="1" applyFill="1" applyBorder="1" applyProtection="1">
      <protection locked="0"/>
    </xf>
    <xf numFmtId="0" fontId="9" fillId="2" borderId="2" xfId="7" applyFont="1" applyFill="1" applyBorder="1" applyAlignment="1" applyProtection="1">
      <alignment horizontal="center" vertical="center"/>
      <protection locked="0"/>
    </xf>
    <xf numFmtId="0" fontId="9" fillId="2" borderId="0" xfId="7" applyFont="1" applyFill="1" applyAlignment="1" applyProtection="1">
      <alignment horizontal="left" vertical="center"/>
      <protection locked="0"/>
    </xf>
    <xf numFmtId="0" fontId="9" fillId="2" borderId="3" xfId="11" applyFont="1" applyFill="1" applyBorder="1" applyAlignment="1">
      <alignment horizontal="center" vertical="center"/>
    </xf>
    <xf numFmtId="0" fontId="9" fillId="2" borderId="12" xfId="11" applyFont="1" applyFill="1" applyBorder="1" applyAlignment="1">
      <alignment horizontal="center" vertical="center"/>
    </xf>
    <xf numFmtId="0" fontId="9" fillId="2" borderId="12" xfId="11" applyFont="1" applyFill="1" applyBorder="1" applyAlignment="1">
      <alignment horizontal="center" vertical="center" wrapText="1"/>
    </xf>
    <xf numFmtId="0" fontId="9" fillId="2" borderId="1" xfId="0" applyFont="1" applyFill="1" applyBorder="1" applyAlignment="1" applyProtection="1">
      <alignment vertical="center"/>
      <protection locked="0"/>
    </xf>
    <xf numFmtId="0" fontId="9" fillId="0" borderId="0" xfId="0" applyFont="1" applyAlignment="1" applyProtection="1">
      <alignment vertical="center"/>
      <protection locked="0"/>
    </xf>
    <xf numFmtId="0" fontId="9" fillId="2" borderId="0" xfId="7" applyFont="1" applyFill="1" applyAlignment="1" applyProtection="1">
      <alignment vertical="center"/>
      <protection locked="0"/>
    </xf>
    <xf numFmtId="0" fontId="9" fillId="0" borderId="3" xfId="11" applyFont="1" applyBorder="1" applyAlignment="1">
      <alignment horizontal="center" vertical="center"/>
    </xf>
    <xf numFmtId="0" fontId="9" fillId="0" borderId="12" xfId="11" applyFont="1" applyBorder="1" applyAlignment="1">
      <alignment horizontal="center" vertical="center"/>
    </xf>
    <xf numFmtId="0" fontId="9" fillId="0" borderId="3" xfId="11" applyFont="1" applyBorder="1" applyAlignment="1">
      <alignment horizontal="center" vertical="center" wrapText="1"/>
    </xf>
    <xf numFmtId="0" fontId="9" fillId="0" borderId="12" xfId="11" applyFont="1" applyBorder="1" applyAlignment="1">
      <alignment horizontal="center" vertical="center" wrapText="1"/>
    </xf>
    <xf numFmtId="0" fontId="9" fillId="2" borderId="0" xfId="0" applyFont="1" applyFill="1" applyAlignment="1">
      <alignment horizontal="right" vertical="center"/>
    </xf>
    <xf numFmtId="173" fontId="9" fillId="2" borderId="0" xfId="0" applyNumberFormat="1" applyFont="1" applyFill="1" applyAlignment="1">
      <alignment vertical="center"/>
    </xf>
    <xf numFmtId="3" fontId="9" fillId="2" borderId="0" xfId="12" applyNumberFormat="1" applyFont="1" applyFill="1" applyAlignment="1" applyProtection="1">
      <alignment horizontal="left" vertical="center"/>
      <protection locked="0"/>
    </xf>
    <xf numFmtId="0" fontId="5" fillId="0" borderId="0" xfId="0" applyFont="1" applyAlignment="1">
      <alignment horizontal="left" vertical="center" wrapText="1"/>
    </xf>
    <xf numFmtId="0" fontId="5" fillId="0" borderId="0" xfId="0" applyFont="1" applyAlignment="1" applyProtection="1">
      <alignment horizontal="left" wrapText="1"/>
      <protection locked="0"/>
    </xf>
    <xf numFmtId="0" fontId="9" fillId="2" borderId="0" xfId="7" applyFont="1" applyFill="1" applyAlignment="1" applyProtection="1">
      <alignment horizontal="left" wrapText="1"/>
      <protection locked="0"/>
    </xf>
    <xf numFmtId="0" fontId="9" fillId="2" borderId="1" xfId="7" applyFont="1" applyFill="1" applyBorder="1" applyAlignment="1" applyProtection="1">
      <alignment horizontal="left" wrapText="1"/>
      <protection locked="0"/>
    </xf>
    <xf numFmtId="0" fontId="5" fillId="0" borderId="0" xfId="6" applyFont="1" applyAlignment="1" applyProtection="1">
      <alignment horizontal="left" wrapText="1"/>
      <protection locked="0"/>
    </xf>
    <xf numFmtId="0" fontId="5" fillId="0" borderId="0" xfId="0" quotePrefix="1" applyFont="1" applyAlignment="1" applyProtection="1">
      <alignment horizontal="left" wrapText="1"/>
      <protection locked="0"/>
    </xf>
    <xf numFmtId="0" fontId="9" fillId="0" borderId="0" xfId="0" applyFont="1" applyAlignment="1" applyProtection="1">
      <alignment horizontal="left" wrapText="1"/>
      <protection locked="0"/>
    </xf>
    <xf numFmtId="0" fontId="9" fillId="0" borderId="18" xfId="11" applyFont="1" applyBorder="1" applyAlignment="1">
      <alignment horizontal="left"/>
    </xf>
    <xf numFmtId="0" fontId="9" fillId="0" borderId="15" xfId="11" applyFont="1" applyBorder="1" applyAlignment="1">
      <alignment horizontal="left"/>
    </xf>
    <xf numFmtId="0" fontId="15" fillId="0" borderId="11" xfId="11" applyFont="1" applyBorder="1" applyAlignment="1">
      <alignment horizontal="left"/>
    </xf>
    <xf numFmtId="0" fontId="15" fillId="0" borderId="12" xfId="11" applyFont="1" applyBorder="1" applyAlignment="1">
      <alignment horizontal="left"/>
    </xf>
    <xf numFmtId="0" fontId="9" fillId="0" borderId="16" xfId="11" applyFont="1" applyBorder="1" applyAlignment="1">
      <alignment horizontal="left"/>
    </xf>
    <xf numFmtId="0" fontId="9" fillId="0" borderId="17" xfId="11" applyFont="1" applyBorder="1" applyAlignment="1">
      <alignment horizontal="left"/>
    </xf>
    <xf numFmtId="0" fontId="9" fillId="0" borderId="4" xfId="11" applyFont="1" applyBorder="1" applyAlignment="1">
      <alignment horizontal="left"/>
    </xf>
    <xf numFmtId="0" fontId="9" fillId="0" borderId="13" xfId="11" applyFont="1" applyBorder="1" applyAlignment="1">
      <alignment horizontal="left"/>
    </xf>
    <xf numFmtId="0" fontId="15" fillId="0" borderId="18" xfId="11" applyFont="1" applyBorder="1" applyAlignment="1">
      <alignment horizontal="left"/>
    </xf>
    <xf numFmtId="0" fontId="15" fillId="0" borderId="15" xfId="11" applyFont="1" applyBorder="1" applyAlignment="1">
      <alignment horizontal="left"/>
    </xf>
    <xf numFmtId="0" fontId="15" fillId="0" borderId="16" xfId="11" applyFont="1" applyBorder="1" applyAlignment="1">
      <alignment horizontal="left"/>
    </xf>
    <xf numFmtId="0" fontId="15" fillId="0" borderId="17" xfId="11" applyFont="1" applyBorder="1" applyAlignment="1">
      <alignment horizontal="left"/>
    </xf>
    <xf numFmtId="0" fontId="9" fillId="2" borderId="4" xfId="11" applyFont="1" applyFill="1" applyBorder="1" applyAlignment="1">
      <alignment horizontal="left"/>
    </xf>
    <xf numFmtId="0" fontId="9" fillId="2" borderId="13" xfId="11" applyFont="1" applyFill="1" applyBorder="1" applyAlignment="1">
      <alignment horizontal="left"/>
    </xf>
    <xf numFmtId="0" fontId="15" fillId="2" borderId="18" xfId="11" applyFont="1" applyFill="1" applyBorder="1" applyAlignment="1">
      <alignment horizontal="left"/>
    </xf>
    <xf numFmtId="0" fontId="15" fillId="2" borderId="15" xfId="11" applyFont="1" applyFill="1" applyBorder="1" applyAlignment="1">
      <alignment horizontal="left"/>
    </xf>
    <xf numFmtId="0" fontId="15" fillId="2" borderId="16" xfId="11" applyFont="1" applyFill="1" applyBorder="1" applyAlignment="1">
      <alignment horizontal="left"/>
    </xf>
    <xf numFmtId="0" fontId="15" fillId="2" borderId="17" xfId="11" applyFont="1" applyFill="1" applyBorder="1" applyAlignment="1">
      <alignment horizontal="left"/>
    </xf>
    <xf numFmtId="0" fontId="9" fillId="2" borderId="18" xfId="11" applyFont="1" applyFill="1" applyBorder="1" applyAlignment="1">
      <alignment horizontal="left"/>
    </xf>
    <xf numFmtId="0" fontId="9" fillId="2" borderId="15" xfId="11" applyFont="1" applyFill="1" applyBorder="1" applyAlignment="1">
      <alignment horizontal="left"/>
    </xf>
    <xf numFmtId="0" fontId="15" fillId="2" borderId="11" xfId="11" applyFont="1" applyFill="1" applyBorder="1" applyAlignment="1">
      <alignment horizontal="left"/>
    </xf>
    <xf numFmtId="0" fontId="15" fillId="2" borderId="12" xfId="11" applyFont="1" applyFill="1" applyBorder="1" applyAlignment="1">
      <alignment horizontal="left"/>
    </xf>
    <xf numFmtId="0" fontId="9" fillId="2" borderId="16" xfId="11" applyFont="1" applyFill="1" applyBorder="1" applyAlignment="1">
      <alignment horizontal="left"/>
    </xf>
    <xf numFmtId="0" fontId="9" fillId="2" borderId="17" xfId="11" applyFont="1" applyFill="1" applyBorder="1" applyAlignment="1">
      <alignment horizontal="left"/>
    </xf>
    <xf numFmtId="174" fontId="9" fillId="2" borderId="11" xfId="4" quotePrefix="1" applyNumberFormat="1" applyFont="1" applyFill="1" applyBorder="1" applyAlignment="1">
      <alignment horizontal="left" vertical="center"/>
    </xf>
    <xf numFmtId="174" fontId="9" fillId="2" borderId="25" xfId="4" quotePrefix="1" applyNumberFormat="1" applyFont="1" applyFill="1" applyBorder="1" applyAlignment="1">
      <alignment horizontal="left" vertical="center"/>
    </xf>
    <xf numFmtId="174" fontId="9" fillId="2" borderId="12" xfId="4" quotePrefix="1" applyNumberFormat="1" applyFont="1" applyFill="1" applyBorder="1" applyAlignment="1">
      <alignment horizontal="left" vertical="center"/>
    </xf>
    <xf numFmtId="0" fontId="14" fillId="0" borderId="0" xfId="0" applyFont="1" applyAlignment="1" applyProtection="1">
      <alignment horizontal="left" wrapText="1"/>
      <protection locked="0"/>
    </xf>
  </cellXfs>
  <cellStyles count="13">
    <cellStyle name="Comma" xfId="3" builtinId="3"/>
    <cellStyle name="Comma 2" xfId="5" xr:uid="{AB8D7BD1-CC03-4110-BA42-881AE75448F6}"/>
    <cellStyle name="Comma 2 2 3" xfId="9" xr:uid="{51CDA902-F66B-4CA4-B036-EFF819D394AA}"/>
    <cellStyle name="Currency" xfId="10" builtinId="4"/>
    <cellStyle name="Explanatory Text 2" xfId="2" xr:uid="{ABEDB325-13C5-42E3-8D81-D5056E02D629}"/>
    <cellStyle name="Normal" xfId="0" builtinId="0"/>
    <cellStyle name="Normal 2" xfId="1" xr:uid="{AF46A2F8-836F-4A34-B37C-C86DDFE1B506}"/>
    <cellStyle name="Normal 2 2" xfId="6" xr:uid="{CE3F008E-7314-4A8A-8914-B6ED11864CDC}"/>
    <cellStyle name="Normal 2 2 2" xfId="11" xr:uid="{B38687BE-B2C5-4D9A-87E6-9047E70A55BA}"/>
    <cellStyle name="Normal 2 3" xfId="7" xr:uid="{3E68E219-CC71-4E61-8408-373FEFE1B507}"/>
    <cellStyle name="Normal 4 2" xfId="8" xr:uid="{65DDE7AF-72FB-4C08-8187-6EEF87CAA274}"/>
    <cellStyle name="Normal 4 2 2" xfId="12" xr:uid="{C8BE3B37-D674-43C8-ACB9-37E919279783}"/>
    <cellStyle name="Percent" xfId="4" builtinId="5"/>
  </cellStyles>
  <dxfs count="25">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0C66A-1EE6-4A2B-AAB3-8927E3805D68}">
  <dimension ref="A1:AP224"/>
  <sheetViews>
    <sheetView tabSelected="1" workbookViewId="0">
      <selection activeCell="A11" sqref="A11"/>
    </sheetView>
  </sheetViews>
  <sheetFormatPr defaultColWidth="0" defaultRowHeight="14.4" zeroHeight="1" x14ac:dyDescent="0.3"/>
  <cols>
    <col min="1" max="1" width="4.44140625" style="15" customWidth="1"/>
    <col min="2" max="2" width="13.554687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37" width="10.6640625" style="3" customWidth="1"/>
    <col min="38" max="42" width="0" style="3" hidden="1" customWidth="1"/>
    <col min="43" max="16384" width="10.6640625" style="3" hidden="1"/>
  </cols>
  <sheetData>
    <row r="1" spans="1:10" x14ac:dyDescent="0.3">
      <c r="A1" s="150"/>
      <c r="B1" s="151" t="s">
        <v>388</v>
      </c>
      <c r="C1" s="152"/>
      <c r="D1" s="152"/>
      <c r="E1" s="152"/>
      <c r="F1" s="152"/>
      <c r="G1" s="152"/>
      <c r="H1" s="152"/>
      <c r="I1" s="152"/>
      <c r="J1" s="153"/>
    </row>
    <row r="2" spans="1:10" x14ac:dyDescent="0.3">
      <c r="A2" s="154"/>
      <c r="B2" s="155"/>
      <c r="C2" s="152"/>
      <c r="D2" s="152"/>
      <c r="E2" s="152"/>
      <c r="F2" s="152"/>
      <c r="G2" s="152"/>
      <c r="H2" s="152"/>
      <c r="I2" s="152"/>
      <c r="J2" s="153"/>
    </row>
    <row r="3" spans="1:10" x14ac:dyDescent="0.3">
      <c r="A3" s="151" t="s">
        <v>6</v>
      </c>
      <c r="B3" s="156" t="s">
        <v>7</v>
      </c>
      <c r="C3" s="151" t="s">
        <v>8</v>
      </c>
      <c r="D3" s="157"/>
      <c r="E3" s="157"/>
      <c r="F3" s="157"/>
      <c r="G3" s="157"/>
      <c r="H3" s="157"/>
      <c r="I3" s="158"/>
      <c r="J3" s="153"/>
    </row>
    <row r="4" spans="1:10" x14ac:dyDescent="0.3">
      <c r="A4" s="154"/>
      <c r="B4" s="155"/>
      <c r="C4" s="159"/>
      <c r="D4" s="157"/>
      <c r="E4" s="157"/>
      <c r="F4" s="157"/>
      <c r="G4" s="157"/>
      <c r="H4" s="157"/>
      <c r="I4" s="160"/>
      <c r="J4" s="153"/>
    </row>
    <row r="5" spans="1:10" x14ac:dyDescent="0.3">
      <c r="A5" s="151" t="s">
        <v>9</v>
      </c>
      <c r="B5" s="156" t="s">
        <v>10</v>
      </c>
      <c r="C5" s="151" t="s">
        <v>11</v>
      </c>
      <c r="D5" s="158"/>
      <c r="E5" s="158"/>
      <c r="F5" s="158"/>
      <c r="G5" s="158"/>
      <c r="H5" s="158"/>
      <c r="I5" s="160"/>
      <c r="J5" s="153"/>
    </row>
    <row r="6" spans="1:10" x14ac:dyDescent="0.3">
      <c r="A6" s="151"/>
      <c r="B6" s="156"/>
      <c r="C6" s="151"/>
      <c r="D6" s="158"/>
      <c r="E6" s="158"/>
      <c r="F6" s="158"/>
      <c r="G6" s="158"/>
      <c r="H6" s="158"/>
      <c r="I6" s="160"/>
      <c r="J6" s="153"/>
    </row>
    <row r="7" spans="1:10" x14ac:dyDescent="0.3">
      <c r="A7" s="151" t="s">
        <v>12</v>
      </c>
      <c r="B7" s="156" t="s">
        <v>7</v>
      </c>
      <c r="C7" s="151" t="s">
        <v>399</v>
      </c>
      <c r="D7" s="158"/>
      <c r="E7" s="158"/>
      <c r="F7" s="158"/>
      <c r="G7" s="158"/>
      <c r="H7" s="158"/>
      <c r="I7" s="160"/>
      <c r="J7" s="153"/>
    </row>
    <row r="8" spans="1:10" x14ac:dyDescent="0.3">
      <c r="A8" s="151"/>
      <c r="B8" s="156"/>
      <c r="C8" s="151"/>
      <c r="D8" s="158"/>
      <c r="E8" s="158"/>
      <c r="F8" s="158"/>
      <c r="G8" s="158"/>
      <c r="H8" s="158"/>
      <c r="I8" s="160"/>
      <c r="J8" s="153"/>
    </row>
    <row r="9" spans="1:10" ht="15" thickBot="1" x14ac:dyDescent="0.35">
      <c r="A9" s="151"/>
      <c r="B9" s="156"/>
      <c r="C9" s="151"/>
      <c r="D9" s="158"/>
      <c r="E9" s="158"/>
      <c r="F9" s="158"/>
      <c r="G9" s="158"/>
      <c r="H9" s="158"/>
      <c r="I9" s="160"/>
      <c r="J9" s="153"/>
    </row>
    <row r="10" spans="1:10" ht="15" thickBot="1" x14ac:dyDescent="0.35">
      <c r="A10" s="161" t="s">
        <v>13</v>
      </c>
      <c r="B10" s="162"/>
      <c r="C10" s="163"/>
      <c r="D10" s="163"/>
      <c r="E10" s="163"/>
      <c r="F10" s="163"/>
      <c r="G10" s="163"/>
      <c r="H10" s="163"/>
      <c r="I10" s="164"/>
      <c r="J10" s="165"/>
    </row>
    <row r="11" spans="1:10" x14ac:dyDescent="0.3">
      <c r="A11" s="11"/>
      <c r="C11" s="13"/>
      <c r="D11" s="13"/>
      <c r="E11" s="13"/>
      <c r="F11" s="13"/>
      <c r="G11" s="13"/>
      <c r="H11" s="13"/>
      <c r="I11" s="13"/>
    </row>
    <row r="12" spans="1:10" x14ac:dyDescent="0.3">
      <c r="A12" s="11"/>
      <c r="B12" s="58" t="s">
        <v>14</v>
      </c>
      <c r="C12" s="13"/>
      <c r="D12" s="13"/>
      <c r="E12" s="13"/>
      <c r="F12" s="13"/>
      <c r="G12" s="13"/>
      <c r="H12" s="13"/>
      <c r="I12" s="13"/>
    </row>
    <row r="13" spans="1:10" s="2" customFormat="1" ht="14.85" customHeight="1" x14ac:dyDescent="0.3">
      <c r="A13" s="14" t="s">
        <v>15</v>
      </c>
      <c r="B13" s="2" t="s">
        <v>16</v>
      </c>
    </row>
    <row r="14" spans="1:10" s="2" customFormat="1" ht="14.85" customHeight="1" x14ac:dyDescent="0.3">
      <c r="A14" s="14"/>
      <c r="B14" s="2" t="s">
        <v>407</v>
      </c>
    </row>
    <row r="15" spans="1:10" s="2" customFormat="1" ht="14.85" customHeight="1" x14ac:dyDescent="0.3">
      <c r="A15" s="14"/>
      <c r="B15" s="2" t="s">
        <v>406</v>
      </c>
    </row>
    <row r="16" spans="1:10" s="2" customFormat="1" ht="14.85" customHeight="1" x14ac:dyDescent="0.3">
      <c r="A16" s="14"/>
      <c r="B16" s="2" t="s">
        <v>405</v>
      </c>
    </row>
    <row r="17" spans="1:2" s="2" customFormat="1" ht="14.85" customHeight="1" x14ac:dyDescent="0.3">
      <c r="A17" s="14"/>
    </row>
    <row r="18" spans="1:2" s="2" customFormat="1" ht="14.85" customHeight="1" x14ac:dyDescent="0.3">
      <c r="A18" s="14" t="s">
        <v>17</v>
      </c>
      <c r="B18" s="2" t="s">
        <v>18</v>
      </c>
    </row>
    <row r="19" spans="1:2" s="2" customFormat="1" ht="14.85" customHeight="1" x14ac:dyDescent="0.3">
      <c r="A19" s="14"/>
      <c r="B19" s="2" t="s">
        <v>404</v>
      </c>
    </row>
    <row r="20" spans="1:2" s="2" customFormat="1" ht="14.85" customHeight="1" x14ac:dyDescent="0.3">
      <c r="A20" s="14"/>
      <c r="B20" s="2" t="s">
        <v>403</v>
      </c>
    </row>
    <row r="21" spans="1:2" s="2" customFormat="1" ht="14.85" customHeight="1" x14ac:dyDescent="0.3">
      <c r="A21" s="14"/>
    </row>
    <row r="22" spans="1:2" s="2" customFormat="1" ht="14.85" customHeight="1" x14ac:dyDescent="0.3">
      <c r="A22" s="14" t="s">
        <v>19</v>
      </c>
      <c r="B22" s="2" t="s">
        <v>18</v>
      </c>
    </row>
    <row r="23" spans="1:2" s="2" customFormat="1" ht="14.85" customHeight="1" x14ac:dyDescent="0.3">
      <c r="A23" s="14"/>
      <c r="B23" s="2" t="s">
        <v>402</v>
      </c>
    </row>
    <row r="24" spans="1:2" s="2" customFormat="1" ht="14.85" customHeight="1" x14ac:dyDescent="0.3">
      <c r="A24" s="14"/>
      <c r="B24" s="2" t="s">
        <v>401</v>
      </c>
    </row>
    <row r="25" spans="1:2" s="2" customFormat="1" ht="14.85" customHeight="1" x14ac:dyDescent="0.3">
      <c r="A25" s="14"/>
      <c r="B25" s="2" t="s">
        <v>400</v>
      </c>
    </row>
    <row r="26" spans="1:2" x14ac:dyDescent="0.3"/>
    <row r="27" spans="1:2" x14ac:dyDescent="0.3"/>
    <row r="28" spans="1:2" x14ac:dyDescent="0.3"/>
    <row r="29" spans="1:2" x14ac:dyDescent="0.3"/>
    <row r="30" spans="1:2" x14ac:dyDescent="0.3"/>
    <row r="31" spans="1:2" x14ac:dyDescent="0.3"/>
    <row r="32" spans="1: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sheetData>
  <conditionalFormatting sqref="A54:I59">
    <cfRule type="expression" dxfId="24" priority="1">
      <formula>CELL("protect",A54)=1</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29966-5E7B-4835-B786-812F076F6B11}">
  <dimension ref="A1:AQ179"/>
  <sheetViews>
    <sheetView topLeftCell="A20" zoomScaleNormal="100" workbookViewId="0">
      <selection activeCell="A29" sqref="A29"/>
    </sheetView>
  </sheetViews>
  <sheetFormatPr defaultColWidth="0" defaultRowHeight="14.4" zeroHeight="1" x14ac:dyDescent="0.3"/>
  <cols>
    <col min="1" max="1" width="4.44140625" style="15" customWidth="1"/>
    <col min="2" max="2" width="17.5546875" style="12" customWidth="1"/>
    <col min="3" max="3" width="17.6640625" style="3" customWidth="1"/>
    <col min="4" max="4" width="14.77734375" style="3" bestFit="1" customWidth="1"/>
    <col min="5" max="5" width="16.6640625" style="3" bestFit="1" customWidth="1"/>
    <col min="6" max="6" width="19" style="3" bestFit="1" customWidth="1"/>
    <col min="7" max="7" width="9.5546875" style="3" bestFit="1" customWidth="1"/>
    <col min="8" max="11" width="16.6640625" style="3" customWidth="1"/>
    <col min="12" max="12" width="17.5546875" style="3" customWidth="1"/>
    <col min="13" max="22" width="10.6640625" style="3" customWidth="1"/>
    <col min="23" max="43" width="0" style="3" hidden="1" customWidth="1"/>
    <col min="44" max="16384" width="10.6640625" style="3" hidden="1"/>
  </cols>
  <sheetData>
    <row r="1" spans="1:11" x14ac:dyDescent="0.3">
      <c r="A1" s="150"/>
      <c r="B1" s="151" t="s">
        <v>389</v>
      </c>
      <c r="C1" s="152"/>
      <c r="D1" s="152"/>
      <c r="E1" s="152"/>
      <c r="F1" s="152"/>
      <c r="G1" s="152"/>
      <c r="H1" s="152"/>
      <c r="I1" s="152"/>
      <c r="J1" s="152"/>
      <c r="K1" s="153"/>
    </row>
    <row r="2" spans="1:11" x14ac:dyDescent="0.3">
      <c r="A2" s="154"/>
      <c r="B2" s="155"/>
      <c r="C2" s="152"/>
      <c r="D2" s="152"/>
      <c r="E2" s="152"/>
      <c r="F2" s="152"/>
      <c r="G2" s="152"/>
      <c r="H2" s="152"/>
      <c r="I2" s="152"/>
      <c r="J2" s="152"/>
      <c r="K2" s="153"/>
    </row>
    <row r="3" spans="1:11" x14ac:dyDescent="0.3">
      <c r="A3" s="179"/>
      <c r="B3" s="155"/>
      <c r="C3" s="152" t="s">
        <v>60</v>
      </c>
      <c r="D3" s="152"/>
      <c r="E3" s="152"/>
      <c r="F3" s="152"/>
      <c r="G3" s="152"/>
      <c r="H3" s="152"/>
      <c r="I3" s="152"/>
      <c r="J3" s="152"/>
      <c r="K3" s="153"/>
    </row>
    <row r="4" spans="1:11" x14ac:dyDescent="0.3">
      <c r="A4" s="179"/>
      <c r="B4" s="155"/>
      <c r="C4" s="152"/>
      <c r="D4" s="152"/>
      <c r="E4" s="152"/>
      <c r="F4" s="152"/>
      <c r="G4" s="152"/>
      <c r="H4" s="152"/>
      <c r="I4" s="152"/>
      <c r="J4" s="152"/>
      <c r="K4" s="153"/>
    </row>
    <row r="5" spans="1:11" ht="43.2" x14ac:dyDescent="0.3">
      <c r="A5" s="179"/>
      <c r="B5" s="155"/>
      <c r="C5" s="183" t="s">
        <v>61</v>
      </c>
      <c r="D5" s="183" t="s">
        <v>62</v>
      </c>
      <c r="E5" s="183" t="s">
        <v>63</v>
      </c>
      <c r="F5" s="183" t="s">
        <v>64</v>
      </c>
      <c r="G5" s="184"/>
      <c r="H5" s="152"/>
      <c r="I5" s="152"/>
      <c r="J5" s="152"/>
      <c r="K5" s="153"/>
    </row>
    <row r="6" spans="1:11" x14ac:dyDescent="0.3">
      <c r="A6" s="179"/>
      <c r="B6" s="155"/>
      <c r="C6" s="185" t="s">
        <v>65</v>
      </c>
      <c r="D6" s="186">
        <v>152000</v>
      </c>
      <c r="E6" s="186">
        <v>625000</v>
      </c>
      <c r="F6" s="187">
        <v>0.4</v>
      </c>
      <c r="G6" s="188"/>
      <c r="H6" s="152"/>
      <c r="I6" s="152"/>
      <c r="J6" s="152"/>
      <c r="K6" s="153"/>
    </row>
    <row r="7" spans="1:11" x14ac:dyDescent="0.3">
      <c r="A7" s="179"/>
      <c r="B7" s="155"/>
      <c r="C7" s="185" t="s">
        <v>66</v>
      </c>
      <c r="D7" s="186">
        <v>843500</v>
      </c>
      <c r="E7" s="186">
        <v>913000</v>
      </c>
      <c r="F7" s="187">
        <v>0.35</v>
      </c>
      <c r="G7" s="188"/>
      <c r="H7" s="152"/>
      <c r="I7" s="152"/>
      <c r="J7" s="152"/>
      <c r="K7" s="153"/>
    </row>
    <row r="8" spans="1:11" x14ac:dyDescent="0.3">
      <c r="A8" s="179"/>
      <c r="B8" s="155"/>
      <c r="C8" s="152"/>
      <c r="D8" s="152"/>
      <c r="E8" s="152"/>
      <c r="F8" s="152"/>
      <c r="G8" s="152"/>
      <c r="H8" s="152"/>
      <c r="I8" s="152"/>
      <c r="J8" s="152"/>
      <c r="K8" s="153"/>
    </row>
    <row r="9" spans="1:11" x14ac:dyDescent="0.3">
      <c r="A9" s="179"/>
      <c r="B9" s="155"/>
      <c r="C9" s="152" t="s">
        <v>67</v>
      </c>
      <c r="D9" s="152"/>
      <c r="E9" s="152"/>
      <c r="F9" s="152"/>
      <c r="G9" s="152"/>
      <c r="H9" s="152"/>
      <c r="I9" s="152"/>
      <c r="J9" s="152"/>
      <c r="K9" s="153"/>
    </row>
    <row r="10" spans="1:11" x14ac:dyDescent="0.3">
      <c r="A10" s="179"/>
      <c r="B10" s="155"/>
      <c r="C10" s="152"/>
      <c r="D10" s="152"/>
      <c r="E10" s="152"/>
      <c r="F10" s="152"/>
      <c r="G10" s="152"/>
      <c r="H10" s="152"/>
      <c r="I10" s="152"/>
      <c r="J10" s="152"/>
      <c r="K10" s="153"/>
    </row>
    <row r="11" spans="1:11" x14ac:dyDescent="0.3">
      <c r="A11" s="179"/>
      <c r="B11" s="155"/>
      <c r="C11" s="185" t="s">
        <v>68</v>
      </c>
      <c r="D11" s="189">
        <v>875000</v>
      </c>
      <c r="E11" s="152"/>
      <c r="F11" s="152"/>
      <c r="G11" s="152"/>
      <c r="H11" s="152"/>
      <c r="I11" s="152"/>
      <c r="J11" s="152"/>
      <c r="K11" s="153"/>
    </row>
    <row r="12" spans="1:11" x14ac:dyDescent="0.3">
      <c r="A12" s="179"/>
      <c r="B12" s="155"/>
      <c r="C12" s="185" t="s">
        <v>69</v>
      </c>
      <c r="D12" s="189">
        <v>350000</v>
      </c>
      <c r="E12" s="152"/>
      <c r="F12" s="152"/>
      <c r="G12" s="152"/>
      <c r="H12" s="152"/>
      <c r="I12" s="152"/>
      <c r="J12" s="152"/>
      <c r="K12" s="153"/>
    </row>
    <row r="13" spans="1:11" x14ac:dyDescent="0.3">
      <c r="A13" s="179"/>
      <c r="B13" s="155"/>
      <c r="C13" s="152"/>
      <c r="D13" s="152"/>
      <c r="E13" s="152"/>
      <c r="F13" s="152"/>
      <c r="G13" s="152"/>
      <c r="H13" s="152"/>
      <c r="I13" s="152"/>
      <c r="J13" s="152"/>
      <c r="K13" s="153"/>
    </row>
    <row r="14" spans="1:11" x14ac:dyDescent="0.3">
      <c r="A14" s="179"/>
      <c r="B14" s="155"/>
      <c r="C14" s="152" t="s">
        <v>70</v>
      </c>
      <c r="D14" s="152"/>
      <c r="E14" s="152"/>
      <c r="F14" s="152"/>
      <c r="G14" s="152"/>
      <c r="H14" s="152"/>
      <c r="I14" s="152"/>
      <c r="J14" s="152"/>
      <c r="K14" s="153"/>
    </row>
    <row r="15" spans="1:11" x14ac:dyDescent="0.3">
      <c r="A15" s="179"/>
      <c r="B15" s="155"/>
      <c r="C15" s="152"/>
      <c r="D15" s="152"/>
      <c r="E15" s="152"/>
      <c r="F15" s="152"/>
      <c r="G15" s="152"/>
      <c r="H15" s="152"/>
      <c r="I15" s="152"/>
      <c r="J15" s="152"/>
      <c r="K15" s="153"/>
    </row>
    <row r="16" spans="1:11" ht="29.55" customHeight="1" x14ac:dyDescent="0.3">
      <c r="A16" s="179"/>
      <c r="B16" s="155"/>
      <c r="C16" s="307" t="s">
        <v>472</v>
      </c>
      <c r="D16" s="307"/>
      <c r="E16" s="307"/>
      <c r="F16" s="307"/>
      <c r="G16" s="307"/>
      <c r="H16" s="307"/>
      <c r="I16" s="307"/>
      <c r="J16" s="307"/>
      <c r="K16" s="308"/>
    </row>
    <row r="17" spans="1:12" x14ac:dyDescent="0.3">
      <c r="A17" s="179"/>
      <c r="B17" s="155"/>
      <c r="C17" s="152" t="s">
        <v>71</v>
      </c>
      <c r="D17" s="152"/>
      <c r="E17" s="152"/>
      <c r="F17" s="152"/>
      <c r="G17" s="152"/>
      <c r="H17" s="152"/>
      <c r="I17" s="152"/>
      <c r="J17" s="152"/>
      <c r="K17" s="153"/>
    </row>
    <row r="18" spans="1:12" x14ac:dyDescent="0.3">
      <c r="A18" s="151"/>
      <c r="B18" s="190"/>
      <c r="C18" s="151" t="s">
        <v>72</v>
      </c>
      <c r="D18" s="191"/>
      <c r="E18" s="191"/>
      <c r="F18" s="191"/>
      <c r="G18" s="191"/>
      <c r="H18" s="191"/>
      <c r="I18" s="158"/>
      <c r="J18" s="158"/>
      <c r="K18" s="153"/>
    </row>
    <row r="19" spans="1:12" x14ac:dyDescent="0.3">
      <c r="A19" s="151"/>
      <c r="B19" s="190"/>
      <c r="C19" s="151" t="s">
        <v>73</v>
      </c>
      <c r="D19" s="191"/>
      <c r="E19" s="191"/>
      <c r="F19" s="191"/>
      <c r="G19" s="191"/>
      <c r="H19" s="191"/>
      <c r="I19" s="158"/>
      <c r="J19" s="158"/>
      <c r="K19" s="153"/>
    </row>
    <row r="20" spans="1:12" x14ac:dyDescent="0.3">
      <c r="A20" s="154"/>
      <c r="B20" s="155"/>
      <c r="C20" s="192" t="s">
        <v>74</v>
      </c>
      <c r="D20" s="191"/>
      <c r="E20" s="191"/>
      <c r="F20" s="191"/>
      <c r="G20" s="191"/>
      <c r="H20" s="191"/>
      <c r="I20" s="160"/>
      <c r="J20" s="160"/>
      <c r="K20" s="153"/>
    </row>
    <row r="21" spans="1:12" x14ac:dyDescent="0.3">
      <c r="A21" s="179"/>
      <c r="B21" s="155"/>
      <c r="C21" s="192"/>
      <c r="D21" s="191"/>
      <c r="E21" s="191"/>
      <c r="F21" s="191"/>
      <c r="G21" s="191"/>
      <c r="H21" s="191"/>
      <c r="I21" s="160"/>
      <c r="J21" s="160"/>
      <c r="K21" s="153"/>
    </row>
    <row r="22" spans="1:12" x14ac:dyDescent="0.3">
      <c r="A22" s="179" t="s">
        <v>6</v>
      </c>
      <c r="B22" s="156" t="s">
        <v>10</v>
      </c>
      <c r="C22" s="192" t="s">
        <v>75</v>
      </c>
      <c r="D22" s="191"/>
      <c r="E22" s="191"/>
      <c r="F22" s="191"/>
      <c r="G22" s="191"/>
      <c r="H22" s="191"/>
      <c r="I22" s="160"/>
      <c r="J22" s="160"/>
      <c r="K22" s="153"/>
    </row>
    <row r="23" spans="1:12" x14ac:dyDescent="0.3">
      <c r="A23" s="179"/>
      <c r="B23" s="156"/>
      <c r="C23" s="192"/>
      <c r="D23" s="191"/>
      <c r="E23" s="191"/>
      <c r="F23" s="191"/>
      <c r="G23" s="191"/>
      <c r="H23" s="191"/>
      <c r="I23" s="160"/>
      <c r="J23" s="160"/>
      <c r="K23" s="153"/>
    </row>
    <row r="24" spans="1:12" x14ac:dyDescent="0.3">
      <c r="A24" s="179" t="s">
        <v>17</v>
      </c>
      <c r="B24" s="156" t="s">
        <v>10</v>
      </c>
      <c r="C24" s="192" t="s">
        <v>76</v>
      </c>
      <c r="D24" s="191"/>
      <c r="E24" s="191"/>
      <c r="F24" s="191"/>
      <c r="G24" s="191"/>
      <c r="H24" s="191"/>
      <c r="I24" s="160"/>
      <c r="J24" s="160"/>
      <c r="K24" s="153"/>
    </row>
    <row r="25" spans="1:12" x14ac:dyDescent="0.3">
      <c r="A25" s="151"/>
      <c r="B25" s="156"/>
      <c r="C25" s="151"/>
      <c r="D25" s="158"/>
      <c r="E25" s="158"/>
      <c r="F25" s="158"/>
      <c r="G25" s="158"/>
      <c r="H25" s="158"/>
      <c r="I25" s="160"/>
      <c r="J25" s="160"/>
      <c r="K25" s="153"/>
    </row>
    <row r="26" spans="1:12" x14ac:dyDescent="0.3">
      <c r="A26" s="151" t="s">
        <v>19</v>
      </c>
      <c r="B26" s="156" t="s">
        <v>7</v>
      </c>
      <c r="C26" s="151" t="s">
        <v>77</v>
      </c>
      <c r="D26" s="158"/>
      <c r="E26" s="158"/>
      <c r="F26" s="158"/>
      <c r="G26" s="158"/>
      <c r="H26" s="158"/>
      <c r="I26" s="160"/>
      <c r="J26" s="160"/>
      <c r="K26" s="153"/>
    </row>
    <row r="27" spans="1:12" ht="15" thickBot="1" x14ac:dyDescent="0.35">
      <c r="A27" s="151"/>
      <c r="B27" s="190"/>
      <c r="C27" s="151"/>
      <c r="D27" s="158"/>
      <c r="E27" s="158"/>
      <c r="F27" s="158"/>
      <c r="G27" s="158"/>
      <c r="H27" s="158"/>
      <c r="I27" s="160"/>
      <c r="J27" s="160"/>
      <c r="K27" s="153"/>
    </row>
    <row r="28" spans="1:12" ht="15" thickBot="1" x14ac:dyDescent="0.35">
      <c r="A28" s="161" t="s">
        <v>13</v>
      </c>
      <c r="B28" s="162"/>
      <c r="C28" s="163"/>
      <c r="D28" s="163"/>
      <c r="E28" s="163"/>
      <c r="F28" s="163"/>
      <c r="G28" s="163"/>
      <c r="H28" s="163"/>
      <c r="I28" s="164"/>
      <c r="J28" s="164"/>
      <c r="K28" s="165"/>
    </row>
    <row r="29" spans="1:12" x14ac:dyDescent="0.3">
      <c r="A29" s="11"/>
      <c r="C29" s="13"/>
      <c r="D29" s="13"/>
      <c r="E29" s="13"/>
      <c r="F29" s="13"/>
      <c r="G29" s="13"/>
      <c r="H29" s="13"/>
      <c r="I29" s="13"/>
      <c r="J29" s="13"/>
    </row>
    <row r="30" spans="1:12" x14ac:dyDescent="0.3">
      <c r="A30" s="11"/>
      <c r="B30" s="58" t="s">
        <v>78</v>
      </c>
      <c r="C30" s="13"/>
      <c r="D30" s="13"/>
      <c r="E30" s="13"/>
      <c r="F30" s="13"/>
      <c r="G30" s="13"/>
      <c r="H30" s="13"/>
      <c r="I30" s="13"/>
      <c r="J30" s="13"/>
    </row>
    <row r="31" spans="1:12" x14ac:dyDescent="0.3">
      <c r="A31" s="14" t="s">
        <v>15</v>
      </c>
      <c r="B31" s="2" t="s">
        <v>477</v>
      </c>
      <c r="C31" s="2"/>
      <c r="D31" s="2"/>
      <c r="E31" s="2"/>
      <c r="F31" s="2"/>
      <c r="G31" s="2"/>
      <c r="H31" s="48"/>
      <c r="I31" s="2"/>
      <c r="J31" s="2"/>
      <c r="L31" s="2"/>
    </row>
    <row r="32" spans="1:12" x14ac:dyDescent="0.3">
      <c r="A32" s="42"/>
      <c r="B32" s="37" t="s">
        <v>79</v>
      </c>
      <c r="C32" s="37"/>
      <c r="D32" s="37"/>
      <c r="E32" s="37"/>
      <c r="G32" s="49" t="s">
        <v>80</v>
      </c>
      <c r="H32" s="49" t="s">
        <v>81</v>
      </c>
      <c r="I32" s="50"/>
      <c r="J32" s="50"/>
    </row>
    <row r="33" spans="1:12" x14ac:dyDescent="0.3">
      <c r="A33" s="42"/>
      <c r="B33" s="37"/>
      <c r="C33" s="37" t="s">
        <v>82</v>
      </c>
      <c r="D33" s="37"/>
      <c r="E33" s="37"/>
      <c r="G33" s="50">
        <f>D6*$F6</f>
        <v>60800</v>
      </c>
      <c r="H33" s="50">
        <f>E6*$F6</f>
        <v>250000</v>
      </c>
      <c r="I33" s="44">
        <f>SUM(G33:H33)</f>
        <v>310800</v>
      </c>
      <c r="J33" s="44"/>
    </row>
    <row r="34" spans="1:12" x14ac:dyDescent="0.3">
      <c r="A34" s="42"/>
      <c r="B34" s="37"/>
      <c r="C34" s="37" t="s">
        <v>83</v>
      </c>
      <c r="D34" s="37"/>
      <c r="E34" s="37"/>
      <c r="G34" s="50">
        <f>D7*$F7</f>
        <v>295225</v>
      </c>
      <c r="H34" s="50">
        <f>E7*$F7</f>
        <v>319550</v>
      </c>
      <c r="I34" s="44">
        <f>SUM(G34:H34)</f>
        <v>614775</v>
      </c>
      <c r="J34" s="44"/>
    </row>
    <row r="35" spans="1:12" x14ac:dyDescent="0.3">
      <c r="A35" s="42"/>
      <c r="B35" s="37"/>
      <c r="C35" s="37" t="s">
        <v>84</v>
      </c>
      <c r="D35" s="37"/>
      <c r="E35" s="37"/>
      <c r="G35" s="50">
        <f>SUM(G33:G34)</f>
        <v>356025</v>
      </c>
      <c r="H35" s="50">
        <f>SUM(H33:H34)</f>
        <v>569550</v>
      </c>
      <c r="I35" s="44">
        <f>SUM(I33:I34)</f>
        <v>925575</v>
      </c>
      <c r="J35" s="44"/>
    </row>
    <row r="36" spans="1:12" x14ac:dyDescent="0.3">
      <c r="A36" s="42"/>
      <c r="B36" s="37"/>
      <c r="C36" s="37"/>
      <c r="D36" s="37"/>
      <c r="E36" s="37"/>
      <c r="G36" s="37"/>
      <c r="H36" s="50"/>
      <c r="I36" s="50"/>
      <c r="J36" s="50"/>
    </row>
    <row r="37" spans="1:12" x14ac:dyDescent="0.3">
      <c r="A37" s="42" t="s">
        <v>9</v>
      </c>
      <c r="B37" s="2" t="s">
        <v>478</v>
      </c>
      <c r="C37" s="37"/>
      <c r="D37" s="37"/>
      <c r="E37" s="37"/>
      <c r="G37" s="37"/>
      <c r="H37" s="50"/>
      <c r="I37" s="50"/>
      <c r="J37" s="50"/>
    </row>
    <row r="38" spans="1:12" x14ac:dyDescent="0.3">
      <c r="A38" s="42"/>
      <c r="B38" s="37" t="s">
        <v>85</v>
      </c>
      <c r="C38" s="37"/>
      <c r="D38" s="37"/>
      <c r="E38" s="37"/>
      <c r="G38" s="37"/>
      <c r="H38" s="50"/>
      <c r="I38" s="50"/>
      <c r="J38" s="50"/>
    </row>
    <row r="39" spans="1:12" x14ac:dyDescent="0.3">
      <c r="A39" s="42"/>
      <c r="B39" s="45" t="s">
        <v>86</v>
      </c>
      <c r="C39" s="37"/>
      <c r="D39" s="37"/>
      <c r="E39" s="37"/>
      <c r="G39" s="37"/>
      <c r="H39" s="37"/>
      <c r="I39" s="37"/>
      <c r="J39" s="37"/>
    </row>
    <row r="40" spans="1:12" x14ac:dyDescent="0.3">
      <c r="A40" s="42"/>
      <c r="B40" s="37"/>
      <c r="C40" s="37" t="s">
        <v>87</v>
      </c>
      <c r="D40" s="37"/>
      <c r="E40" s="37"/>
      <c r="G40" s="37"/>
      <c r="H40" s="37"/>
      <c r="I40" s="44">
        <f>SQRT(I33^2+I34^2+0.5*I33*I34*2)</f>
        <v>815853.54728958558</v>
      </c>
      <c r="J40" s="44"/>
    </row>
    <row r="41" spans="1:12" x14ac:dyDescent="0.3">
      <c r="A41" s="42"/>
      <c r="B41" s="37"/>
      <c r="C41" s="37"/>
      <c r="D41" s="37"/>
      <c r="E41" s="37"/>
      <c r="G41" s="37"/>
      <c r="H41" s="37"/>
      <c r="I41" s="44"/>
      <c r="J41" s="44"/>
    </row>
    <row r="42" spans="1:12" x14ac:dyDescent="0.3">
      <c r="A42" s="42"/>
      <c r="B42" s="37" t="s">
        <v>88</v>
      </c>
      <c r="C42" s="37"/>
      <c r="D42" s="37"/>
      <c r="E42" s="37"/>
      <c r="G42" s="37"/>
      <c r="H42" s="37"/>
      <c r="I42" s="37"/>
      <c r="J42" s="37"/>
    </row>
    <row r="43" spans="1:12" x14ac:dyDescent="0.3">
      <c r="A43" s="42"/>
      <c r="B43" s="37"/>
      <c r="C43" s="37"/>
      <c r="D43" s="37"/>
      <c r="E43" s="37"/>
      <c r="G43" s="37"/>
      <c r="H43" s="37"/>
      <c r="I43" s="37"/>
      <c r="J43" s="37"/>
    </row>
    <row r="44" spans="1:12" x14ac:dyDescent="0.3">
      <c r="A44" s="42"/>
      <c r="B44" s="37"/>
      <c r="C44" s="37" t="s">
        <v>89</v>
      </c>
      <c r="D44" s="37"/>
      <c r="E44" s="37"/>
      <c r="G44" s="50"/>
      <c r="H44" s="50"/>
      <c r="I44" s="50">
        <f>G33^2+H33^2+G34^2+H34^2</f>
        <v>255466643125</v>
      </c>
      <c r="J44" s="50"/>
    </row>
    <row r="45" spans="1:12" x14ac:dyDescent="0.3">
      <c r="A45" s="42"/>
      <c r="B45" s="37"/>
      <c r="C45" s="37" t="s">
        <v>90</v>
      </c>
      <c r="D45" s="37"/>
      <c r="E45" s="37"/>
      <c r="G45" s="50"/>
      <c r="H45" s="50"/>
      <c r="I45" s="50">
        <f>2*50%*(G33*G34+H33*H34+G33*H34+H33*G34)</f>
        <v>191072070000</v>
      </c>
      <c r="J45" s="50"/>
    </row>
    <row r="46" spans="1:12" x14ac:dyDescent="0.3">
      <c r="A46" s="42"/>
      <c r="B46" s="37"/>
      <c r="C46" s="37" t="s">
        <v>91</v>
      </c>
      <c r="D46" s="37"/>
      <c r="E46" s="37"/>
      <c r="G46" s="50"/>
      <c r="H46" s="50"/>
      <c r="I46" s="50">
        <f>2*100%*(G33*H33+G34*H34)</f>
        <v>219078297500</v>
      </c>
      <c r="J46" s="50"/>
    </row>
    <row r="47" spans="1:12" x14ac:dyDescent="0.3">
      <c r="A47" s="42"/>
      <c r="B47" s="37"/>
      <c r="C47" s="37" t="s">
        <v>92</v>
      </c>
      <c r="D47" s="37"/>
      <c r="E47" s="37"/>
      <c r="G47" s="50"/>
      <c r="H47" s="50"/>
      <c r="I47" s="44">
        <f>SQRT(SUM(I44:I46))</f>
        <v>815853.54728958558</v>
      </c>
      <c r="J47" s="44"/>
    </row>
    <row r="48" spans="1:12" x14ac:dyDescent="0.3">
      <c r="A48" s="42"/>
      <c r="B48" s="37"/>
      <c r="C48" s="37"/>
      <c r="D48" s="37"/>
      <c r="E48" s="37"/>
      <c r="F48" s="37"/>
      <c r="G48" s="37"/>
      <c r="H48" s="37"/>
      <c r="I48" s="37"/>
      <c r="J48" s="37"/>
      <c r="L48" s="46"/>
    </row>
    <row r="49" spans="1:12" x14ac:dyDescent="0.3">
      <c r="A49" s="42"/>
      <c r="B49" s="37" t="s">
        <v>93</v>
      </c>
      <c r="C49" s="37"/>
      <c r="D49" s="37"/>
      <c r="E49" s="37"/>
      <c r="F49" s="37"/>
      <c r="G49" s="37"/>
      <c r="H49" s="37"/>
      <c r="I49" s="37"/>
      <c r="J49" s="37"/>
      <c r="L49" s="37"/>
    </row>
    <row r="50" spans="1:12" x14ac:dyDescent="0.3">
      <c r="A50" s="42"/>
      <c r="B50" s="37"/>
      <c r="C50" s="37"/>
      <c r="D50" s="37"/>
      <c r="E50" s="37"/>
      <c r="F50" s="37"/>
      <c r="G50" s="37"/>
      <c r="H50" s="37"/>
      <c r="I50" s="37"/>
      <c r="J50" s="37"/>
      <c r="L50" s="37"/>
    </row>
    <row r="51" spans="1:12" x14ac:dyDescent="0.3">
      <c r="A51" s="42"/>
      <c r="B51" s="37"/>
      <c r="C51" s="51">
        <f>B52</f>
        <v>60800</v>
      </c>
      <c r="D51" s="51">
        <f>B53</f>
        <v>250000</v>
      </c>
      <c r="E51" s="51">
        <f>B54</f>
        <v>295225</v>
      </c>
      <c r="F51" s="51">
        <f>B55</f>
        <v>319550</v>
      </c>
      <c r="G51" s="37"/>
      <c r="H51" s="37"/>
      <c r="I51" s="37"/>
      <c r="J51" s="37"/>
      <c r="L51" s="37"/>
    </row>
    <row r="52" spans="1:12" x14ac:dyDescent="0.3">
      <c r="A52" s="42"/>
      <c r="B52" s="51">
        <f>G33</f>
        <v>60800</v>
      </c>
      <c r="C52" s="37">
        <v>1</v>
      </c>
      <c r="D52" s="37">
        <v>1</v>
      </c>
      <c r="E52" s="37">
        <v>0.5</v>
      </c>
      <c r="F52" s="37">
        <v>0.5</v>
      </c>
      <c r="G52" s="37"/>
      <c r="H52" s="37"/>
      <c r="I52" s="37"/>
      <c r="J52" s="37"/>
      <c r="L52" s="37"/>
    </row>
    <row r="53" spans="1:12" x14ac:dyDescent="0.3">
      <c r="A53" s="42"/>
      <c r="B53" s="51">
        <f>H33</f>
        <v>250000</v>
      </c>
      <c r="C53" s="37">
        <v>1</v>
      </c>
      <c r="D53" s="37">
        <v>1</v>
      </c>
      <c r="E53" s="37">
        <v>0.5</v>
      </c>
      <c r="F53" s="37">
        <v>0.5</v>
      </c>
      <c r="G53" s="37"/>
      <c r="H53" s="37"/>
      <c r="I53" s="37"/>
      <c r="J53" s="37"/>
      <c r="L53" s="37"/>
    </row>
    <row r="54" spans="1:12" x14ac:dyDescent="0.3">
      <c r="A54" s="42"/>
      <c r="B54" s="51">
        <f>G34</f>
        <v>295225</v>
      </c>
      <c r="C54" s="37">
        <v>0.5</v>
      </c>
      <c r="D54" s="37">
        <v>0.5</v>
      </c>
      <c r="E54" s="37">
        <v>1</v>
      </c>
      <c r="F54" s="37">
        <v>1</v>
      </c>
      <c r="G54" s="37"/>
      <c r="H54" s="37"/>
      <c r="I54" s="37"/>
      <c r="J54" s="37"/>
      <c r="L54" s="37"/>
    </row>
    <row r="55" spans="1:12" x14ac:dyDescent="0.3">
      <c r="A55" s="42"/>
      <c r="B55" s="51">
        <f>H34</f>
        <v>319550</v>
      </c>
      <c r="C55" s="37">
        <v>0.5</v>
      </c>
      <c r="D55" s="37">
        <v>0.5</v>
      </c>
      <c r="E55" s="37">
        <v>1</v>
      </c>
      <c r="F55" s="37">
        <v>1</v>
      </c>
      <c r="G55" s="37"/>
      <c r="H55" s="37"/>
      <c r="I55" s="37"/>
      <c r="J55" s="37"/>
      <c r="L55" s="37"/>
    </row>
    <row r="56" spans="1:12" x14ac:dyDescent="0.3">
      <c r="A56" s="42"/>
      <c r="B56" s="37"/>
      <c r="C56" s="37"/>
      <c r="D56" s="37"/>
      <c r="E56" s="37"/>
      <c r="F56" s="37"/>
      <c r="G56" s="37"/>
      <c r="H56" s="37"/>
      <c r="I56" s="37"/>
      <c r="J56" s="37"/>
      <c r="L56" s="37"/>
    </row>
    <row r="57" spans="1:12" x14ac:dyDescent="0.3">
      <c r="A57" s="42"/>
      <c r="B57" s="37"/>
      <c r="C57" s="50">
        <f t="shared" ref="C57:F60" si="0">$B52*C$51*C52</f>
        <v>3696640000</v>
      </c>
      <c r="D57" s="50">
        <f t="shared" si="0"/>
        <v>15200000000</v>
      </c>
      <c r="E57" s="50">
        <f t="shared" si="0"/>
        <v>8974840000</v>
      </c>
      <c r="F57" s="50">
        <f t="shared" si="0"/>
        <v>9714320000</v>
      </c>
      <c r="G57" s="37"/>
      <c r="H57" s="37"/>
      <c r="I57" s="37"/>
      <c r="J57" s="37"/>
      <c r="L57" s="37"/>
    </row>
    <row r="58" spans="1:12" x14ac:dyDescent="0.3">
      <c r="A58" s="42"/>
      <c r="B58" s="37"/>
      <c r="C58" s="50">
        <f t="shared" si="0"/>
        <v>15200000000</v>
      </c>
      <c r="D58" s="50">
        <f t="shared" si="0"/>
        <v>62500000000</v>
      </c>
      <c r="E58" s="50">
        <f t="shared" si="0"/>
        <v>36903125000</v>
      </c>
      <c r="F58" s="50">
        <f t="shared" si="0"/>
        <v>39943750000</v>
      </c>
      <c r="G58" s="37"/>
      <c r="H58" s="37"/>
      <c r="I58" s="37"/>
      <c r="J58" s="37"/>
      <c r="L58" s="37"/>
    </row>
    <row r="59" spans="1:12" x14ac:dyDescent="0.3">
      <c r="A59" s="42"/>
      <c r="B59" s="37"/>
      <c r="C59" s="50">
        <f t="shared" si="0"/>
        <v>8974840000</v>
      </c>
      <c r="D59" s="50">
        <f t="shared" si="0"/>
        <v>36903125000</v>
      </c>
      <c r="E59" s="50">
        <f t="shared" si="0"/>
        <v>87157800625</v>
      </c>
      <c r="F59" s="50">
        <f t="shared" si="0"/>
        <v>94339148750</v>
      </c>
      <c r="G59" s="37"/>
      <c r="H59" s="37"/>
      <c r="I59" s="37"/>
      <c r="J59" s="37"/>
      <c r="L59" s="37"/>
    </row>
    <row r="60" spans="1:12" x14ac:dyDescent="0.3">
      <c r="A60" s="42"/>
      <c r="B60" s="37"/>
      <c r="C60" s="50">
        <f t="shared" si="0"/>
        <v>9714320000</v>
      </c>
      <c r="D60" s="50">
        <f t="shared" si="0"/>
        <v>39943750000</v>
      </c>
      <c r="E60" s="50">
        <f t="shared" si="0"/>
        <v>94339148750</v>
      </c>
      <c r="F60" s="50">
        <f t="shared" si="0"/>
        <v>102112202500</v>
      </c>
      <c r="H60" s="52" t="s">
        <v>94</v>
      </c>
      <c r="I60" s="44">
        <f>SQRT(SUM(C57:F60))</f>
        <v>815853.54728958558</v>
      </c>
      <c r="J60" s="44"/>
    </row>
    <row r="61" spans="1:12" x14ac:dyDescent="0.3">
      <c r="A61" s="42"/>
      <c r="B61" s="37"/>
      <c r="C61" s="37"/>
      <c r="D61" s="37"/>
      <c r="E61" s="37"/>
      <c r="F61" s="37"/>
      <c r="G61" s="37"/>
      <c r="H61" s="37"/>
      <c r="I61" s="37"/>
      <c r="J61" s="37"/>
      <c r="L61" s="46"/>
    </row>
    <row r="62" spans="1:12" x14ac:dyDescent="0.3">
      <c r="A62" s="42" t="s">
        <v>12</v>
      </c>
      <c r="B62" s="53" t="s">
        <v>95</v>
      </c>
      <c r="C62" s="54"/>
      <c r="D62" s="54"/>
      <c r="E62" s="54"/>
      <c r="F62" s="50"/>
      <c r="G62" s="37"/>
      <c r="H62" s="37"/>
      <c r="I62" s="37"/>
      <c r="J62" s="37"/>
      <c r="L62" s="37"/>
    </row>
    <row r="63" spans="1:12" x14ac:dyDescent="0.3">
      <c r="A63" s="42"/>
      <c r="B63" s="37" t="s">
        <v>96</v>
      </c>
      <c r="C63" s="47">
        <f>D11+D12</f>
        <v>1225000</v>
      </c>
      <c r="D63" s="50"/>
      <c r="E63" s="50"/>
      <c r="F63" s="50"/>
      <c r="G63" s="37"/>
      <c r="H63" s="37"/>
      <c r="I63" s="37"/>
      <c r="J63" s="37"/>
      <c r="L63" s="37"/>
    </row>
    <row r="64" spans="1:12" x14ac:dyDescent="0.3">
      <c r="A64" s="42"/>
      <c r="B64" s="37" t="s">
        <v>97</v>
      </c>
      <c r="C64" s="50">
        <f>I47*1.5</f>
        <v>1223780.3209343783</v>
      </c>
      <c r="D64" s="37"/>
      <c r="E64" s="37"/>
      <c r="F64" s="37"/>
      <c r="G64" s="37"/>
      <c r="H64" s="37"/>
      <c r="I64" s="37"/>
      <c r="J64" s="37"/>
      <c r="L64" s="37"/>
    </row>
    <row r="65" spans="1:12" x14ac:dyDescent="0.3">
      <c r="A65" s="42"/>
      <c r="B65" s="37" t="s">
        <v>98</v>
      </c>
      <c r="C65" s="37"/>
      <c r="D65" s="37"/>
      <c r="E65" s="37"/>
      <c r="F65" s="37"/>
      <c r="G65" s="37"/>
      <c r="H65" s="37"/>
      <c r="I65" s="37"/>
      <c r="J65" s="37"/>
      <c r="L65" s="37"/>
    </row>
    <row r="66" spans="1:12" x14ac:dyDescent="0.3">
      <c r="A66" s="42"/>
      <c r="B66" s="37"/>
      <c r="C66" s="37"/>
      <c r="D66" s="37"/>
      <c r="E66" s="37"/>
      <c r="F66" s="37"/>
      <c r="G66" s="37"/>
      <c r="H66" s="37"/>
      <c r="I66" s="37"/>
      <c r="J66" s="37"/>
      <c r="K66" s="37"/>
      <c r="L66" s="37"/>
    </row>
    <row r="67" spans="1:12" x14ac:dyDescent="0.3">
      <c r="A67" s="42"/>
      <c r="B67" s="52"/>
      <c r="C67" s="37"/>
      <c r="D67" s="37"/>
      <c r="E67" s="37"/>
      <c r="F67" s="37"/>
      <c r="G67" s="37"/>
      <c r="H67" s="37"/>
      <c r="I67" s="37"/>
      <c r="J67" s="37"/>
      <c r="K67" s="37"/>
      <c r="L67" s="37"/>
    </row>
    <row r="68" spans="1:12" x14ac:dyDescent="0.3">
      <c r="A68" s="42"/>
      <c r="B68" s="37"/>
      <c r="C68" s="55"/>
      <c r="D68" s="37"/>
      <c r="E68" s="37"/>
      <c r="F68" s="37"/>
      <c r="G68" s="37"/>
      <c r="H68" s="37"/>
      <c r="I68" s="37"/>
      <c r="J68" s="37"/>
      <c r="K68" s="37"/>
      <c r="L68" s="37"/>
    </row>
    <row r="69" spans="1:12" x14ac:dyDescent="0.3">
      <c r="A69" s="42"/>
      <c r="B69" s="37"/>
      <c r="C69" s="37"/>
      <c r="D69" s="37"/>
      <c r="E69" s="37"/>
      <c r="F69" s="37"/>
      <c r="G69" s="37"/>
      <c r="H69" s="37"/>
      <c r="I69" s="37"/>
      <c r="J69" s="37"/>
      <c r="K69" s="37"/>
      <c r="L69" s="37"/>
    </row>
    <row r="70" spans="1:12" x14ac:dyDescent="0.3">
      <c r="A70" s="42"/>
      <c r="B70" s="37"/>
      <c r="C70" s="37"/>
      <c r="D70" s="37"/>
      <c r="E70" s="37"/>
      <c r="F70" s="37"/>
      <c r="G70" s="37"/>
      <c r="H70" s="37"/>
      <c r="I70" s="37"/>
      <c r="J70" s="37"/>
      <c r="K70" s="37"/>
      <c r="L70" s="37"/>
    </row>
    <row r="71" spans="1:12" x14ac:dyDescent="0.3">
      <c r="A71" s="42"/>
      <c r="B71" s="37"/>
      <c r="C71" s="37"/>
      <c r="D71" s="37"/>
      <c r="E71" s="37"/>
      <c r="F71" s="37"/>
      <c r="G71" s="37"/>
      <c r="H71" s="37"/>
      <c r="I71" s="37"/>
      <c r="J71" s="37"/>
      <c r="K71" s="37"/>
      <c r="L71" s="37"/>
    </row>
    <row r="72" spans="1:12" x14ac:dyDescent="0.3">
      <c r="A72" s="42"/>
      <c r="B72" s="37"/>
      <c r="C72" s="37"/>
      <c r="D72" s="37"/>
      <c r="E72" s="37"/>
      <c r="F72" s="37"/>
      <c r="G72" s="37"/>
      <c r="H72" s="37"/>
      <c r="I72" s="37"/>
      <c r="J72" s="37"/>
      <c r="K72" s="37"/>
      <c r="L72" s="37"/>
    </row>
    <row r="73" spans="1:12" x14ac:dyDescent="0.3">
      <c r="A73" s="42"/>
      <c r="B73" s="37"/>
      <c r="C73" s="37"/>
      <c r="D73" s="37"/>
      <c r="E73" s="37"/>
      <c r="F73" s="37"/>
      <c r="G73" s="37"/>
      <c r="H73" s="37"/>
      <c r="I73" s="37"/>
      <c r="J73" s="37"/>
      <c r="K73" s="37"/>
      <c r="L73" s="37"/>
    </row>
    <row r="74" spans="1:12" x14ac:dyDescent="0.3">
      <c r="A74" s="42"/>
      <c r="B74" s="37"/>
      <c r="C74" s="37"/>
      <c r="D74" s="37"/>
      <c r="E74" s="37"/>
      <c r="F74" s="37"/>
      <c r="G74" s="37"/>
      <c r="H74" s="37"/>
      <c r="I74" s="37"/>
      <c r="J74" s="37"/>
      <c r="K74" s="37"/>
      <c r="L74" s="37"/>
    </row>
    <row r="75" spans="1:12" x14ac:dyDescent="0.3">
      <c r="A75" s="42"/>
      <c r="B75" s="37"/>
      <c r="C75" s="37"/>
      <c r="D75" s="37"/>
      <c r="E75" s="37"/>
      <c r="F75" s="37"/>
      <c r="G75" s="37"/>
      <c r="H75" s="37"/>
      <c r="I75" s="37"/>
      <c r="J75" s="37"/>
      <c r="K75" s="37"/>
      <c r="L75" s="37"/>
    </row>
    <row r="76" spans="1:12" x14ac:dyDescent="0.3">
      <c r="A76" s="42"/>
      <c r="B76" s="37"/>
      <c r="C76" s="37"/>
      <c r="D76" s="37"/>
      <c r="E76" s="37"/>
      <c r="F76" s="37"/>
      <c r="G76" s="37"/>
      <c r="H76" s="37"/>
      <c r="I76" s="37"/>
      <c r="J76" s="37"/>
      <c r="K76" s="37"/>
      <c r="L76" s="37"/>
    </row>
    <row r="77" spans="1:12" x14ac:dyDescent="0.3">
      <c r="A77" s="42"/>
      <c r="B77" s="37"/>
      <c r="C77" s="37"/>
      <c r="D77" s="37"/>
      <c r="E77" s="37"/>
      <c r="F77" s="37"/>
      <c r="G77" s="37"/>
      <c r="H77" s="37"/>
      <c r="I77" s="37"/>
      <c r="J77" s="37"/>
      <c r="K77" s="37"/>
      <c r="L77" s="37"/>
    </row>
    <row r="78" spans="1:12" x14ac:dyDescent="0.3">
      <c r="A78" s="42"/>
      <c r="B78" s="37"/>
      <c r="C78" s="37"/>
      <c r="D78" s="37"/>
      <c r="E78" s="37"/>
      <c r="F78" s="37"/>
      <c r="G78" s="37"/>
      <c r="H78" s="37"/>
      <c r="I78" s="37"/>
      <c r="J78" s="37"/>
      <c r="K78" s="37"/>
      <c r="L78" s="37"/>
    </row>
    <row r="79" spans="1:12" x14ac:dyDescent="0.3">
      <c r="A79" s="42"/>
      <c r="B79" s="37"/>
      <c r="C79" s="37"/>
      <c r="D79" s="37"/>
      <c r="E79" s="37"/>
      <c r="F79" s="37"/>
      <c r="G79" s="37"/>
      <c r="H79" s="37"/>
      <c r="I79" s="37"/>
      <c r="J79" s="37"/>
      <c r="K79" s="37"/>
      <c r="L79" s="37"/>
    </row>
    <row r="80" spans="1:12" x14ac:dyDescent="0.3">
      <c r="A80" s="42"/>
      <c r="B80" s="37"/>
      <c r="C80" s="37"/>
      <c r="D80" s="37"/>
      <c r="E80" s="37"/>
      <c r="F80" s="37"/>
      <c r="G80" s="37"/>
      <c r="H80" s="37"/>
      <c r="I80" s="37"/>
      <c r="J80" s="37"/>
      <c r="K80" s="37"/>
      <c r="L80" s="37"/>
    </row>
    <row r="81" spans="1:12" x14ac:dyDescent="0.3">
      <c r="A81" s="42"/>
      <c r="B81" s="37"/>
      <c r="C81" s="37"/>
      <c r="D81" s="37"/>
      <c r="E81" s="37"/>
      <c r="F81" s="37"/>
      <c r="G81" s="37"/>
      <c r="H81" s="37"/>
      <c r="I81" s="37"/>
      <c r="J81" s="37"/>
      <c r="K81" s="37"/>
      <c r="L81" s="37"/>
    </row>
    <row r="82" spans="1:12" x14ac:dyDescent="0.3">
      <c r="A82" s="42"/>
      <c r="B82" s="37"/>
      <c r="C82" s="37"/>
      <c r="D82" s="37"/>
      <c r="E82" s="37"/>
      <c r="F82" s="37"/>
      <c r="G82" s="37"/>
      <c r="H82" s="37"/>
      <c r="I82" s="37"/>
      <c r="J82" s="37"/>
      <c r="K82" s="37"/>
      <c r="L82" s="37"/>
    </row>
    <row r="83" spans="1:12" x14ac:dyDescent="0.3">
      <c r="A83" s="56"/>
      <c r="B83" s="57"/>
      <c r="C83" s="57"/>
      <c r="D83" s="57"/>
      <c r="E83" s="57"/>
      <c r="F83" s="57"/>
      <c r="G83" s="57"/>
      <c r="H83" s="57"/>
      <c r="I83" s="57"/>
      <c r="J83" s="57"/>
      <c r="K83" s="57"/>
      <c r="L83" s="57"/>
    </row>
    <row r="84" spans="1:12" x14ac:dyDescent="0.3">
      <c r="A84" s="56"/>
      <c r="B84" s="57"/>
      <c r="C84" s="57"/>
      <c r="D84" s="57"/>
      <c r="E84" s="57"/>
      <c r="F84" s="57"/>
      <c r="G84" s="57"/>
      <c r="H84" s="57"/>
      <c r="I84" s="57"/>
      <c r="J84" s="57"/>
      <c r="K84" s="57"/>
      <c r="L84" s="57"/>
    </row>
    <row r="85" spans="1:12" x14ac:dyDescent="0.3">
      <c r="A85" s="56"/>
      <c r="B85" s="57"/>
      <c r="C85" s="57"/>
      <c r="D85" s="57"/>
      <c r="E85" s="57"/>
      <c r="F85" s="57"/>
      <c r="G85" s="57"/>
      <c r="H85" s="57"/>
      <c r="I85" s="57"/>
      <c r="J85" s="57"/>
      <c r="K85" s="57"/>
      <c r="L85" s="57"/>
    </row>
    <row r="86" spans="1:12" x14ac:dyDescent="0.3">
      <c r="A86" s="56"/>
      <c r="B86" s="57"/>
      <c r="C86" s="57"/>
      <c r="D86" s="57"/>
      <c r="E86" s="57"/>
      <c r="F86" s="57"/>
      <c r="G86" s="57"/>
      <c r="H86" s="57"/>
      <c r="I86" s="57"/>
      <c r="J86" s="57"/>
      <c r="K86" s="57"/>
      <c r="L86" s="57"/>
    </row>
    <row r="87" spans="1:12" x14ac:dyDescent="0.3">
      <c r="A87" s="56"/>
      <c r="B87" s="57"/>
      <c r="C87" s="57"/>
      <c r="D87" s="57"/>
      <c r="E87" s="57"/>
      <c r="F87" s="57"/>
      <c r="G87" s="57"/>
      <c r="H87" s="57"/>
      <c r="I87" s="57"/>
      <c r="J87" s="57"/>
      <c r="K87" s="57"/>
      <c r="L87" s="57"/>
    </row>
    <row r="88" spans="1:12" x14ac:dyDescent="0.3">
      <c r="A88" s="56"/>
      <c r="B88" s="57"/>
      <c r="C88" s="57"/>
      <c r="D88" s="57"/>
      <c r="E88" s="57"/>
      <c r="F88" s="57"/>
      <c r="G88" s="57"/>
      <c r="H88" s="57"/>
      <c r="I88" s="57"/>
      <c r="J88" s="57"/>
      <c r="K88" s="57"/>
      <c r="L88" s="57"/>
    </row>
    <row r="89" spans="1:12" x14ac:dyDescent="0.3">
      <c r="A89" s="56"/>
      <c r="B89" s="57"/>
      <c r="C89" s="57"/>
      <c r="D89" s="57"/>
      <c r="E89" s="57"/>
      <c r="F89" s="57"/>
      <c r="G89" s="57"/>
      <c r="H89" s="57"/>
      <c r="I89" s="57"/>
      <c r="J89" s="57"/>
      <c r="K89" s="57"/>
      <c r="L89" s="57"/>
    </row>
    <row r="90" spans="1:12" x14ac:dyDescent="0.3">
      <c r="A90" s="56"/>
      <c r="B90" s="57"/>
      <c r="C90" s="57"/>
      <c r="D90" s="57"/>
      <c r="E90" s="57"/>
      <c r="F90" s="57"/>
      <c r="G90" s="57"/>
      <c r="H90" s="57"/>
      <c r="I90" s="57"/>
      <c r="J90" s="57"/>
      <c r="K90" s="57"/>
      <c r="L90" s="57"/>
    </row>
    <row r="91" spans="1:12" x14ac:dyDescent="0.3">
      <c r="A91" s="56"/>
      <c r="B91" s="57"/>
      <c r="C91" s="57"/>
      <c r="D91" s="57"/>
      <c r="E91" s="57"/>
      <c r="F91" s="57"/>
      <c r="G91" s="57"/>
      <c r="H91" s="57"/>
      <c r="I91" s="57"/>
      <c r="J91" s="57"/>
      <c r="K91" s="57"/>
      <c r="L91" s="57"/>
    </row>
    <row r="92" spans="1:12" x14ac:dyDescent="0.3">
      <c r="A92" s="56"/>
      <c r="B92" s="57"/>
      <c r="C92" s="57"/>
      <c r="D92" s="57"/>
      <c r="E92" s="57"/>
      <c r="F92" s="57"/>
      <c r="G92" s="57"/>
      <c r="H92" s="57"/>
      <c r="I92" s="57"/>
      <c r="J92" s="57"/>
      <c r="K92" s="57"/>
      <c r="L92" s="57"/>
    </row>
    <row r="93" spans="1:12" x14ac:dyDescent="0.3">
      <c r="A93" s="56"/>
      <c r="B93" s="57"/>
      <c r="C93" s="57"/>
      <c r="D93" s="57"/>
      <c r="E93" s="57"/>
      <c r="F93" s="57"/>
      <c r="G93" s="57"/>
      <c r="H93" s="57"/>
      <c r="I93" s="57"/>
      <c r="J93" s="57"/>
      <c r="K93" s="57"/>
      <c r="L93" s="57"/>
    </row>
    <row r="94" spans="1:12" x14ac:dyDescent="0.3">
      <c r="A94" s="56"/>
      <c r="B94" s="57"/>
      <c r="C94" s="57"/>
      <c r="D94" s="57"/>
      <c r="E94" s="57"/>
      <c r="F94" s="57"/>
      <c r="G94" s="57"/>
      <c r="H94" s="57"/>
      <c r="I94" s="57"/>
      <c r="J94" s="57"/>
      <c r="K94" s="57"/>
      <c r="L94" s="57"/>
    </row>
    <row r="95" spans="1:12" x14ac:dyDescent="0.3">
      <c r="A95" s="56"/>
      <c r="B95" s="57"/>
      <c r="C95" s="57"/>
      <c r="D95" s="57"/>
      <c r="E95" s="57"/>
      <c r="F95" s="57"/>
      <c r="G95" s="57"/>
      <c r="H95" s="57"/>
      <c r="I95" s="57"/>
      <c r="J95" s="57"/>
      <c r="K95" s="57"/>
      <c r="L95" s="57"/>
    </row>
    <row r="96" spans="1:12" x14ac:dyDescent="0.3">
      <c r="A96" s="56"/>
      <c r="B96" s="57"/>
      <c r="C96" s="57"/>
      <c r="D96" s="57"/>
      <c r="E96" s="57"/>
      <c r="F96" s="57"/>
      <c r="G96" s="57"/>
      <c r="H96" s="57"/>
      <c r="I96" s="57"/>
      <c r="J96" s="57"/>
      <c r="K96" s="57"/>
      <c r="L96" s="57"/>
    </row>
    <row r="97" spans="1:12" x14ac:dyDescent="0.3">
      <c r="A97" s="56"/>
      <c r="B97" s="57"/>
      <c r="C97" s="57"/>
      <c r="D97" s="57"/>
      <c r="E97" s="57"/>
      <c r="F97" s="57"/>
      <c r="G97" s="57"/>
      <c r="H97" s="57"/>
      <c r="I97" s="57"/>
      <c r="J97" s="57"/>
      <c r="K97" s="57"/>
      <c r="L97" s="57"/>
    </row>
    <row r="98" spans="1:12" x14ac:dyDescent="0.3">
      <c r="B98" s="3"/>
      <c r="I98" s="57"/>
      <c r="J98" s="57"/>
      <c r="K98" s="57"/>
      <c r="L98" s="57"/>
    </row>
    <row r="99" spans="1:12" x14ac:dyDescent="0.3">
      <c r="B99" s="3"/>
      <c r="I99" s="57"/>
      <c r="J99" s="57"/>
      <c r="K99" s="57"/>
      <c r="L99" s="57"/>
    </row>
    <row r="100" spans="1:12" x14ac:dyDescent="0.3">
      <c r="B100" s="3"/>
      <c r="I100" s="57"/>
      <c r="J100" s="57"/>
      <c r="K100" s="57"/>
      <c r="L100" s="57"/>
    </row>
    <row r="101" spans="1:12" x14ac:dyDescent="0.3">
      <c r="B101" s="3"/>
      <c r="I101" s="57"/>
      <c r="J101" s="57"/>
      <c r="K101" s="57"/>
      <c r="L101" s="57"/>
    </row>
    <row r="102" spans="1:12" x14ac:dyDescent="0.3">
      <c r="B102" s="3"/>
      <c r="I102" s="57"/>
      <c r="J102" s="57"/>
      <c r="K102" s="57"/>
      <c r="L102" s="57"/>
    </row>
    <row r="103" spans="1:12" x14ac:dyDescent="0.3">
      <c r="B103" s="3"/>
      <c r="I103" s="57"/>
      <c r="J103" s="57"/>
      <c r="K103" s="57"/>
      <c r="L103" s="57"/>
    </row>
    <row r="104" spans="1:12" x14ac:dyDescent="0.3">
      <c r="A104" s="56"/>
      <c r="B104" s="57"/>
      <c r="C104" s="57"/>
      <c r="D104" s="57"/>
      <c r="E104" s="57"/>
      <c r="F104" s="57"/>
      <c r="G104" s="57"/>
      <c r="H104" s="57"/>
      <c r="I104" s="57"/>
      <c r="J104" s="57"/>
      <c r="K104" s="57"/>
      <c r="L104" s="57"/>
    </row>
    <row r="105" spans="1:12" x14ac:dyDescent="0.3">
      <c r="A105" s="56"/>
      <c r="B105" s="57"/>
      <c r="C105" s="57"/>
      <c r="D105" s="57"/>
      <c r="E105" s="57"/>
      <c r="F105" s="57"/>
      <c r="G105" s="57"/>
      <c r="H105" s="57"/>
      <c r="I105" s="57"/>
      <c r="J105" s="57"/>
      <c r="K105" s="57"/>
      <c r="L105" s="57"/>
    </row>
    <row r="106" spans="1:12" x14ac:dyDescent="0.3">
      <c r="A106" s="56"/>
      <c r="B106" s="57"/>
      <c r="C106" s="57"/>
      <c r="D106" s="57"/>
      <c r="E106" s="57"/>
      <c r="F106" s="57"/>
      <c r="G106" s="57"/>
      <c r="H106" s="57"/>
      <c r="I106" s="57"/>
      <c r="J106" s="57"/>
      <c r="K106" s="57"/>
      <c r="L106" s="57"/>
    </row>
    <row r="107" spans="1:12" x14ac:dyDescent="0.3">
      <c r="A107" s="56"/>
      <c r="B107" s="57"/>
      <c r="C107" s="57"/>
      <c r="D107" s="57"/>
      <c r="E107" s="57"/>
      <c r="F107" s="57"/>
      <c r="G107" s="57"/>
      <c r="H107" s="57"/>
      <c r="I107" s="57"/>
      <c r="J107" s="57"/>
      <c r="K107" s="57"/>
      <c r="L107" s="57"/>
    </row>
    <row r="108" spans="1:12" x14ac:dyDescent="0.3">
      <c r="A108" s="56"/>
      <c r="B108" s="57"/>
      <c r="C108" s="57"/>
      <c r="D108" s="57"/>
      <c r="E108" s="57"/>
      <c r="F108" s="57"/>
      <c r="G108" s="57"/>
      <c r="H108" s="57"/>
      <c r="I108" s="57"/>
      <c r="J108" s="57"/>
      <c r="K108" s="57"/>
      <c r="L108" s="57"/>
    </row>
    <row r="109" spans="1:12" x14ac:dyDescent="0.3">
      <c r="A109" s="56"/>
      <c r="B109" s="57"/>
      <c r="C109" s="57"/>
      <c r="D109" s="57"/>
      <c r="E109" s="57"/>
      <c r="F109" s="57"/>
      <c r="G109" s="57"/>
      <c r="H109" s="57"/>
      <c r="I109" s="57"/>
      <c r="J109" s="57"/>
      <c r="K109" s="57"/>
      <c r="L109" s="57"/>
    </row>
    <row r="110" spans="1:12" x14ac:dyDescent="0.3">
      <c r="A110" s="56"/>
      <c r="B110" s="57"/>
      <c r="C110" s="57"/>
      <c r="D110" s="57"/>
      <c r="E110" s="57"/>
      <c r="F110" s="57"/>
      <c r="G110" s="57"/>
      <c r="H110" s="57"/>
      <c r="I110" s="57"/>
      <c r="J110" s="57"/>
      <c r="K110" s="57"/>
      <c r="L110" s="57"/>
    </row>
    <row r="111" spans="1:12" x14ac:dyDescent="0.3">
      <c r="A111" s="56"/>
      <c r="B111" s="57"/>
      <c r="C111" s="57"/>
      <c r="D111" s="57"/>
      <c r="E111" s="57"/>
      <c r="F111" s="57"/>
      <c r="G111" s="57"/>
      <c r="H111" s="57"/>
      <c r="I111" s="57"/>
      <c r="J111" s="57"/>
      <c r="K111" s="57"/>
      <c r="L111" s="57"/>
    </row>
    <row r="112" spans="1:12" x14ac:dyDescent="0.3">
      <c r="A112" s="56"/>
      <c r="B112" s="57"/>
      <c r="C112" s="57"/>
      <c r="D112" s="57"/>
      <c r="E112" s="57"/>
      <c r="F112" s="57"/>
      <c r="G112" s="57"/>
      <c r="H112" s="57"/>
      <c r="I112" s="57"/>
      <c r="J112" s="57"/>
      <c r="K112" s="57"/>
      <c r="L112" s="57"/>
    </row>
    <row r="113" spans="1:12" x14ac:dyDescent="0.3">
      <c r="A113" s="56"/>
      <c r="B113" s="57"/>
      <c r="C113" s="57"/>
      <c r="D113" s="57"/>
      <c r="E113" s="57"/>
      <c r="F113" s="57"/>
      <c r="G113" s="57"/>
      <c r="H113" s="57"/>
      <c r="I113" s="57"/>
      <c r="J113" s="57"/>
      <c r="K113" s="57"/>
      <c r="L113" s="57"/>
    </row>
    <row r="114" spans="1:12" x14ac:dyDescent="0.3">
      <c r="A114" s="56"/>
      <c r="B114" s="57"/>
      <c r="C114" s="57"/>
      <c r="D114" s="57"/>
      <c r="E114" s="57"/>
      <c r="F114" s="57"/>
      <c r="G114" s="57"/>
      <c r="H114" s="57"/>
      <c r="I114" s="57"/>
      <c r="J114" s="57"/>
      <c r="K114" s="57"/>
      <c r="L114" s="57"/>
    </row>
    <row r="115" spans="1:12" x14ac:dyDescent="0.3"/>
    <row r="116" spans="1:12" x14ac:dyDescent="0.3"/>
    <row r="117" spans="1:12" x14ac:dyDescent="0.3"/>
    <row r="118" spans="1:12" x14ac:dyDescent="0.3"/>
    <row r="119" spans="1:12" x14ac:dyDescent="0.3"/>
    <row r="120" spans="1:12" x14ac:dyDescent="0.3"/>
    <row r="121" spans="1:12" x14ac:dyDescent="0.3"/>
    <row r="122" spans="1:12" x14ac:dyDescent="0.3"/>
    <row r="123" spans="1:12" x14ac:dyDescent="0.3"/>
    <row r="124" spans="1:12" x14ac:dyDescent="0.3"/>
    <row r="125" spans="1:12" x14ac:dyDescent="0.3"/>
    <row r="126" spans="1:12" x14ac:dyDescent="0.3"/>
    <row r="127" spans="1:12" x14ac:dyDescent="0.3"/>
    <row r="128" spans="1:12"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sheetData>
  <mergeCells count="1">
    <mergeCell ref="C16:K16"/>
  </mergeCells>
  <conditionalFormatting sqref="A98:H103">
    <cfRule type="expression" dxfId="15" priority="1">
      <formula>CELL("protect",A98)=1</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1C8A8-0898-4B43-896C-8BAC5FC10344}">
  <dimension ref="A1:AP228"/>
  <sheetViews>
    <sheetView workbookViewId="0">
      <selection activeCell="A10" sqref="A10"/>
    </sheetView>
  </sheetViews>
  <sheetFormatPr defaultColWidth="0" defaultRowHeight="14.4" zeroHeight="1" x14ac:dyDescent="0.3"/>
  <cols>
    <col min="1" max="1" width="4.44140625" style="15" customWidth="1"/>
    <col min="2" max="2" width="12.10937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34.5546875" style="3" customWidth="1"/>
    <col min="11" max="36" width="10.6640625" style="3" customWidth="1"/>
    <col min="37" max="42" width="0" style="3" hidden="1" customWidth="1"/>
    <col min="43" max="16384" width="10.6640625" style="3" hidden="1"/>
  </cols>
  <sheetData>
    <row r="1" spans="1:11" x14ac:dyDescent="0.3">
      <c r="A1" s="150"/>
      <c r="B1" s="151" t="s">
        <v>391</v>
      </c>
      <c r="C1" s="152"/>
      <c r="D1" s="152"/>
      <c r="E1" s="152"/>
      <c r="F1" s="152"/>
      <c r="G1" s="152"/>
      <c r="H1" s="152"/>
      <c r="I1" s="152"/>
      <c r="J1" s="153"/>
    </row>
    <row r="2" spans="1:11" x14ac:dyDescent="0.3">
      <c r="A2" s="154"/>
      <c r="B2" s="155"/>
      <c r="C2" s="152"/>
      <c r="D2" s="152"/>
      <c r="E2" s="152"/>
      <c r="F2" s="152"/>
      <c r="G2" s="152"/>
      <c r="H2" s="152"/>
      <c r="I2" s="152"/>
      <c r="J2" s="153"/>
    </row>
    <row r="3" spans="1:11" x14ac:dyDescent="0.3">
      <c r="A3" s="151" t="s">
        <v>6</v>
      </c>
      <c r="B3" s="156" t="s">
        <v>21</v>
      </c>
      <c r="C3" s="151" t="s">
        <v>484</v>
      </c>
      <c r="D3" s="157"/>
      <c r="E3" s="157"/>
      <c r="F3" s="157"/>
      <c r="G3" s="157"/>
      <c r="H3" s="157"/>
      <c r="I3" s="158"/>
      <c r="J3" s="153"/>
    </row>
    <row r="4" spans="1:11" x14ac:dyDescent="0.3">
      <c r="A4" s="154"/>
      <c r="B4" s="155"/>
      <c r="C4" s="159"/>
      <c r="D4" s="157"/>
      <c r="E4" s="157"/>
      <c r="F4" s="157"/>
      <c r="G4" s="157"/>
      <c r="H4" s="157"/>
      <c r="I4" s="160"/>
      <c r="J4" s="153"/>
    </row>
    <row r="5" spans="1:11" x14ac:dyDescent="0.3">
      <c r="A5" s="151" t="s">
        <v>9</v>
      </c>
      <c r="B5" s="156" t="s">
        <v>33</v>
      </c>
      <c r="C5" s="151" t="s">
        <v>485</v>
      </c>
      <c r="D5" s="158"/>
      <c r="E5" s="158"/>
      <c r="F5" s="158"/>
      <c r="G5" s="158"/>
      <c r="H5" s="158"/>
      <c r="I5" s="160"/>
      <c r="J5" s="153"/>
    </row>
    <row r="6" spans="1:11" x14ac:dyDescent="0.3">
      <c r="A6" s="151"/>
      <c r="B6" s="156"/>
      <c r="C6" s="151"/>
      <c r="D6" s="158"/>
      <c r="E6" s="158"/>
      <c r="F6" s="158"/>
      <c r="G6" s="158"/>
      <c r="H6" s="158"/>
      <c r="I6" s="160"/>
      <c r="J6" s="153"/>
    </row>
    <row r="7" spans="1:11" x14ac:dyDescent="0.3">
      <c r="A7" s="151" t="s">
        <v>12</v>
      </c>
      <c r="B7" s="156" t="s">
        <v>10</v>
      </c>
      <c r="C7" s="151" t="s">
        <v>486</v>
      </c>
      <c r="D7" s="158"/>
      <c r="E7" s="158"/>
      <c r="F7" s="158"/>
      <c r="G7" s="158"/>
      <c r="H7" s="158"/>
      <c r="I7" s="160"/>
      <c r="J7" s="153"/>
    </row>
    <row r="8" spans="1:11" ht="15" thickBot="1" x14ac:dyDescent="0.35">
      <c r="A8" s="151"/>
      <c r="B8" s="156"/>
      <c r="C8" s="151"/>
      <c r="D8" s="158"/>
      <c r="E8" s="158"/>
      <c r="F8" s="158"/>
      <c r="G8" s="158"/>
      <c r="H8" s="158"/>
      <c r="I8" s="160"/>
      <c r="J8" s="153"/>
    </row>
    <row r="9" spans="1:11" ht="15" thickBot="1" x14ac:dyDescent="0.35">
      <c r="A9" s="161" t="s">
        <v>13</v>
      </c>
      <c r="B9" s="162"/>
      <c r="C9" s="163"/>
      <c r="D9" s="163"/>
      <c r="E9" s="163"/>
      <c r="F9" s="163"/>
      <c r="G9" s="163"/>
      <c r="H9" s="163"/>
      <c r="I9" s="164"/>
      <c r="J9" s="165"/>
    </row>
    <row r="10" spans="1:11" x14ac:dyDescent="0.3">
      <c r="A10" s="11"/>
      <c r="C10" s="13"/>
      <c r="D10" s="13"/>
      <c r="E10" s="13"/>
      <c r="F10" s="13"/>
      <c r="G10" s="13"/>
      <c r="H10" s="13"/>
      <c r="I10" s="13"/>
    </row>
    <row r="11" spans="1:11" x14ac:dyDescent="0.3">
      <c r="A11" s="11"/>
      <c r="B11" s="60" t="s">
        <v>78</v>
      </c>
      <c r="C11" s="13"/>
      <c r="D11" s="13"/>
      <c r="E11" s="13"/>
      <c r="F11" s="13"/>
      <c r="G11" s="13"/>
      <c r="H11" s="13"/>
      <c r="I11" s="13"/>
    </row>
    <row r="12" spans="1:11" x14ac:dyDescent="0.3">
      <c r="A12" s="11"/>
      <c r="B12" s="37" t="s">
        <v>99</v>
      </c>
      <c r="C12" s="13"/>
      <c r="D12" s="13"/>
      <c r="E12" s="13"/>
      <c r="F12" s="13"/>
      <c r="G12" s="13"/>
      <c r="H12" s="13"/>
      <c r="I12" s="13"/>
    </row>
    <row r="13" spans="1:11" s="37" customFormat="1" ht="14.7" customHeight="1" x14ac:dyDescent="0.3">
      <c r="A13" s="14" t="s">
        <v>15</v>
      </c>
      <c r="B13" s="2" t="s">
        <v>100</v>
      </c>
      <c r="C13" s="2"/>
      <c r="D13" s="2"/>
      <c r="E13" s="2"/>
      <c r="F13" s="2"/>
      <c r="G13" s="2"/>
      <c r="H13" s="2"/>
      <c r="I13" s="2"/>
      <c r="J13" s="2"/>
      <c r="K13" s="2"/>
    </row>
    <row r="14" spans="1:11" s="37" customFormat="1" ht="14.7" customHeight="1" x14ac:dyDescent="0.3">
      <c r="A14" s="42"/>
      <c r="B14" s="37" t="s">
        <v>487</v>
      </c>
    </row>
    <row r="15" spans="1:11" s="37" customFormat="1" ht="14.7" customHeight="1" x14ac:dyDescent="0.3">
      <c r="A15" s="42"/>
      <c r="B15" s="37" t="s">
        <v>101</v>
      </c>
    </row>
    <row r="16" spans="1:11" s="37" customFormat="1" ht="14.7" customHeight="1" x14ac:dyDescent="0.3">
      <c r="A16" s="42"/>
      <c r="B16" s="37" t="s">
        <v>488</v>
      </c>
    </row>
    <row r="17" spans="1:10" s="37" customFormat="1" ht="14.7" customHeight="1" x14ac:dyDescent="0.3">
      <c r="A17" s="42"/>
      <c r="B17" s="37" t="s">
        <v>102</v>
      </c>
    </row>
    <row r="18" spans="1:10" s="37" customFormat="1" ht="14.7" customHeight="1" x14ac:dyDescent="0.3">
      <c r="A18" s="42"/>
      <c r="B18" s="37" t="s">
        <v>489</v>
      </c>
    </row>
    <row r="19" spans="1:10" s="37" customFormat="1" ht="14.7" customHeight="1" x14ac:dyDescent="0.3">
      <c r="A19" s="42"/>
      <c r="B19" s="59"/>
    </row>
    <row r="20" spans="1:10" s="37" customFormat="1" ht="14.7" customHeight="1" x14ac:dyDescent="0.3">
      <c r="A20" s="42"/>
      <c r="B20" s="37" t="s">
        <v>103</v>
      </c>
    </row>
    <row r="21" spans="1:10" s="37" customFormat="1" ht="14.7" customHeight="1" x14ac:dyDescent="0.3">
      <c r="A21" s="42" t="s">
        <v>9</v>
      </c>
      <c r="B21" s="37" t="s">
        <v>479</v>
      </c>
    </row>
    <row r="22" spans="1:10" s="37" customFormat="1" ht="14.7" customHeight="1" x14ac:dyDescent="0.3">
      <c r="A22" s="42"/>
      <c r="B22" s="37" t="s">
        <v>490</v>
      </c>
    </row>
    <row r="23" spans="1:10" s="37" customFormat="1" ht="14.7" customHeight="1" x14ac:dyDescent="0.3">
      <c r="A23" s="42"/>
      <c r="B23" s="37" t="s">
        <v>491</v>
      </c>
    </row>
    <row r="24" spans="1:10" s="37" customFormat="1" ht="14.7" customHeight="1" x14ac:dyDescent="0.3">
      <c r="A24" s="42"/>
      <c r="B24" s="37" t="s">
        <v>492</v>
      </c>
    </row>
    <row r="25" spans="1:10" s="37" customFormat="1" ht="14.7" customHeight="1" x14ac:dyDescent="0.3">
      <c r="A25" s="42"/>
      <c r="B25" s="37" t="s">
        <v>493</v>
      </c>
    </row>
    <row r="26" spans="1:10" s="37" customFormat="1" ht="14.7" customHeight="1" x14ac:dyDescent="0.3">
      <c r="A26" s="42"/>
      <c r="B26" s="37" t="s">
        <v>105</v>
      </c>
    </row>
    <row r="27" spans="1:10" s="37" customFormat="1" ht="14.7" customHeight="1" x14ac:dyDescent="0.3">
      <c r="A27" s="42"/>
      <c r="B27" s="37" t="s">
        <v>480</v>
      </c>
    </row>
    <row r="28" spans="1:10" s="37" customFormat="1" ht="14.7" customHeight="1" x14ac:dyDescent="0.3">
      <c r="A28" s="42"/>
      <c r="B28" s="37" t="s">
        <v>494</v>
      </c>
    </row>
    <row r="29" spans="1:10" s="37" customFormat="1" ht="14.7" customHeight="1" x14ac:dyDescent="0.3">
      <c r="A29" s="42"/>
      <c r="B29" s="37" t="s">
        <v>495</v>
      </c>
    </row>
    <row r="30" spans="1:10" s="37" customFormat="1" ht="14.7" customHeight="1" x14ac:dyDescent="0.3">
      <c r="A30" s="42"/>
      <c r="B30" s="37" t="s">
        <v>482</v>
      </c>
    </row>
    <row r="31" spans="1:10" s="37" customFormat="1" ht="28.5" customHeight="1" x14ac:dyDescent="0.3">
      <c r="A31" s="42"/>
      <c r="B31" s="309" t="s">
        <v>496</v>
      </c>
      <c r="C31" s="309"/>
      <c r="D31" s="309"/>
      <c r="E31" s="309"/>
      <c r="F31" s="309"/>
      <c r="G31" s="309"/>
      <c r="H31" s="309"/>
      <c r="I31" s="309"/>
      <c r="J31" s="309"/>
    </row>
    <row r="32" spans="1:10" s="37" customFormat="1" ht="14.7" customHeight="1" x14ac:dyDescent="0.3">
      <c r="A32" s="42"/>
    </row>
    <row r="33" spans="1:2" s="37" customFormat="1" ht="14.7" customHeight="1" x14ac:dyDescent="0.3">
      <c r="A33" s="42" t="s">
        <v>12</v>
      </c>
      <c r="B33" s="37" t="s">
        <v>104</v>
      </c>
    </row>
    <row r="34" spans="1:2" s="37" customFormat="1" ht="14.7" customHeight="1" x14ac:dyDescent="0.3">
      <c r="A34" s="42"/>
      <c r="B34" s="37" t="s">
        <v>483</v>
      </c>
    </row>
    <row r="35" spans="1:2" s="37" customFormat="1" ht="14.7" customHeight="1" x14ac:dyDescent="0.3">
      <c r="A35" s="42"/>
      <c r="B35" s="37" t="s">
        <v>481</v>
      </c>
    </row>
    <row r="36" spans="1:2" s="37" customFormat="1" ht="14.7" customHeight="1" x14ac:dyDescent="0.3">
      <c r="A36" s="42"/>
      <c r="B36" s="37" t="s">
        <v>497</v>
      </c>
    </row>
    <row r="37" spans="1:2" x14ac:dyDescent="0.3">
      <c r="B37" s="3"/>
    </row>
    <row r="38" spans="1:2" x14ac:dyDescent="0.3">
      <c r="B38" s="3"/>
    </row>
    <row r="39" spans="1:2" x14ac:dyDescent="0.3">
      <c r="B39" s="3"/>
    </row>
    <row r="40" spans="1:2" x14ac:dyDescent="0.3">
      <c r="B40" s="3"/>
    </row>
    <row r="41" spans="1:2" x14ac:dyDescent="0.3">
      <c r="B41" s="3"/>
    </row>
    <row r="42" spans="1:2" x14ac:dyDescent="0.3">
      <c r="B42" s="3"/>
    </row>
    <row r="43" spans="1:2" x14ac:dyDescent="0.3"/>
    <row r="44" spans="1:2" x14ac:dyDescent="0.3"/>
    <row r="45" spans="1:2" x14ac:dyDescent="0.3"/>
    <row r="46" spans="1:2" x14ac:dyDescent="0.3"/>
    <row r="47" spans="1:2" x14ac:dyDescent="0.3"/>
    <row r="48" spans="1:2"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62" x14ac:dyDescent="0.3"/>
    <row r="193" x14ac:dyDescent="0.3"/>
    <row r="194" x14ac:dyDescent="0.3"/>
    <row r="209" x14ac:dyDescent="0.3"/>
    <row r="210" x14ac:dyDescent="0.3"/>
    <row r="211" x14ac:dyDescent="0.3"/>
    <row r="225" x14ac:dyDescent="0.3"/>
    <row r="226" x14ac:dyDescent="0.3"/>
    <row r="227" x14ac:dyDescent="0.3"/>
    <row r="228" x14ac:dyDescent="0.3"/>
  </sheetData>
  <mergeCells count="1">
    <mergeCell ref="B31:J31"/>
  </mergeCells>
  <conditionalFormatting sqref="A67:I72">
    <cfRule type="expression" dxfId="14" priority="1">
      <formula>CELL("protect",A67)=1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1EA71-3D1F-4F9D-AB44-C210024FF50C}">
  <dimension ref="A1:AP206"/>
  <sheetViews>
    <sheetView workbookViewId="0">
      <selection activeCell="A10" sqref="A10"/>
    </sheetView>
  </sheetViews>
  <sheetFormatPr defaultColWidth="0" defaultRowHeight="14.4" zeroHeight="1" x14ac:dyDescent="0.3"/>
  <cols>
    <col min="1" max="1" width="4.44140625" style="15" customWidth="1"/>
    <col min="2" max="2" width="13.554687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35" width="10.6640625" style="3" customWidth="1"/>
    <col min="36" max="42" width="0" style="3" hidden="1" customWidth="1"/>
    <col min="43" max="16384" width="10.6640625" style="3" hidden="1"/>
  </cols>
  <sheetData>
    <row r="1" spans="1:10" x14ac:dyDescent="0.3">
      <c r="A1" s="150"/>
      <c r="B1" s="151" t="s">
        <v>387</v>
      </c>
      <c r="C1" s="152"/>
      <c r="D1" s="152"/>
      <c r="E1" s="152"/>
      <c r="F1" s="152"/>
      <c r="G1" s="152"/>
      <c r="H1" s="152"/>
      <c r="I1" s="152"/>
      <c r="J1" s="153"/>
    </row>
    <row r="2" spans="1:10" x14ac:dyDescent="0.3">
      <c r="A2" s="154"/>
      <c r="B2" s="155"/>
      <c r="C2" s="152"/>
      <c r="D2" s="152"/>
      <c r="E2" s="152"/>
      <c r="F2" s="152"/>
      <c r="G2" s="152"/>
      <c r="H2" s="152"/>
      <c r="I2" s="152"/>
      <c r="J2" s="153"/>
    </row>
    <row r="3" spans="1:10" x14ac:dyDescent="0.3">
      <c r="A3" s="151" t="s">
        <v>6</v>
      </c>
      <c r="B3" s="156" t="s">
        <v>7</v>
      </c>
      <c r="C3" s="151" t="s">
        <v>106</v>
      </c>
      <c r="D3" s="157"/>
      <c r="E3" s="157"/>
      <c r="F3" s="157"/>
      <c r="G3" s="157"/>
      <c r="H3" s="157"/>
      <c r="I3" s="158"/>
      <c r="J3" s="153"/>
    </row>
    <row r="4" spans="1:10" x14ac:dyDescent="0.3">
      <c r="A4" s="154"/>
      <c r="B4" s="155"/>
      <c r="C4" s="159"/>
      <c r="D4" s="157"/>
      <c r="E4" s="157"/>
      <c r="F4" s="157"/>
      <c r="G4" s="157"/>
      <c r="H4" s="157"/>
      <c r="I4" s="160"/>
      <c r="J4" s="153"/>
    </row>
    <row r="5" spans="1:10" x14ac:dyDescent="0.3">
      <c r="A5" s="151" t="s">
        <v>9</v>
      </c>
      <c r="B5" s="156" t="s">
        <v>51</v>
      </c>
      <c r="C5" s="151" t="s">
        <v>107</v>
      </c>
      <c r="D5" s="158"/>
      <c r="E5" s="158"/>
      <c r="F5" s="158"/>
      <c r="G5" s="158"/>
      <c r="H5" s="158"/>
      <c r="I5" s="160"/>
      <c r="J5" s="153"/>
    </row>
    <row r="6" spans="1:10" x14ac:dyDescent="0.3">
      <c r="A6" s="151"/>
      <c r="B6" s="156"/>
      <c r="C6" s="151"/>
      <c r="D6" s="158"/>
      <c r="E6" s="158"/>
      <c r="F6" s="158"/>
      <c r="G6" s="158"/>
      <c r="H6" s="158"/>
      <c r="I6" s="160"/>
      <c r="J6" s="153"/>
    </row>
    <row r="7" spans="1:10" x14ac:dyDescent="0.3">
      <c r="A7" s="151" t="s">
        <v>12</v>
      </c>
      <c r="B7" s="156" t="s">
        <v>10</v>
      </c>
      <c r="C7" s="151" t="s">
        <v>108</v>
      </c>
      <c r="D7" s="158"/>
      <c r="E7" s="158"/>
      <c r="F7" s="158"/>
      <c r="G7" s="158"/>
      <c r="H7" s="158"/>
      <c r="I7" s="160"/>
      <c r="J7" s="153"/>
    </row>
    <row r="8" spans="1:10" ht="15" thickBot="1" x14ac:dyDescent="0.35">
      <c r="A8" s="151"/>
      <c r="B8" s="156"/>
      <c r="C8" s="151"/>
      <c r="D8" s="158"/>
      <c r="E8" s="158"/>
      <c r="F8" s="158"/>
      <c r="G8" s="158"/>
      <c r="H8" s="158"/>
      <c r="I8" s="160"/>
      <c r="J8" s="153"/>
    </row>
    <row r="9" spans="1:10" ht="15" thickBot="1" x14ac:dyDescent="0.35">
      <c r="A9" s="161" t="s">
        <v>13</v>
      </c>
      <c r="B9" s="162"/>
      <c r="C9" s="163"/>
      <c r="D9" s="163"/>
      <c r="E9" s="163"/>
      <c r="F9" s="163"/>
      <c r="G9" s="163"/>
      <c r="H9" s="163"/>
      <c r="I9" s="164"/>
      <c r="J9" s="165"/>
    </row>
    <row r="10" spans="1:10" x14ac:dyDescent="0.3">
      <c r="A10" s="11"/>
      <c r="C10" s="13"/>
      <c r="D10" s="13"/>
      <c r="E10" s="13"/>
      <c r="F10" s="13"/>
      <c r="G10" s="13"/>
      <c r="H10" s="13"/>
      <c r="I10" s="13"/>
    </row>
    <row r="11" spans="1:10" x14ac:dyDescent="0.3">
      <c r="A11" s="3"/>
      <c r="B11" s="64" t="s">
        <v>109</v>
      </c>
      <c r="C11" s="2"/>
      <c r="D11" s="2"/>
      <c r="E11" s="2"/>
      <c r="F11" s="2"/>
      <c r="G11" s="2"/>
      <c r="H11" s="2"/>
      <c r="I11" s="61"/>
    </row>
    <row r="12" spans="1:10" x14ac:dyDescent="0.3">
      <c r="A12" s="14" t="s">
        <v>15</v>
      </c>
      <c r="B12" s="3" t="s">
        <v>110</v>
      </c>
      <c r="C12" s="2"/>
      <c r="D12" s="2"/>
      <c r="E12" s="2"/>
      <c r="F12" s="2"/>
      <c r="G12" s="2"/>
      <c r="H12" s="62"/>
      <c r="I12" s="63"/>
    </row>
    <row r="13" spans="1:10" x14ac:dyDescent="0.3">
      <c r="B13" s="3" t="s">
        <v>501</v>
      </c>
      <c r="C13" s="2"/>
      <c r="D13" s="2"/>
      <c r="E13" s="2"/>
      <c r="F13" s="2"/>
      <c r="G13" s="2"/>
      <c r="H13" s="62"/>
      <c r="I13" s="62"/>
    </row>
    <row r="14" spans="1:10" x14ac:dyDescent="0.3">
      <c r="B14" s="3" t="s">
        <v>111</v>
      </c>
      <c r="C14" s="2"/>
      <c r="D14" s="2"/>
      <c r="E14" s="2"/>
      <c r="F14" s="2"/>
      <c r="G14" s="2"/>
      <c r="H14" s="62"/>
      <c r="I14" s="62"/>
    </row>
    <row r="15" spans="1:10" x14ac:dyDescent="0.3">
      <c r="A15" s="14"/>
      <c r="B15" s="2"/>
      <c r="C15" s="2"/>
      <c r="D15" s="2"/>
      <c r="E15" s="2"/>
      <c r="F15" s="2"/>
      <c r="G15" s="2"/>
      <c r="H15" s="62"/>
      <c r="I15" s="62"/>
    </row>
    <row r="16" spans="1:10" x14ac:dyDescent="0.3">
      <c r="A16" s="14" t="s">
        <v>9</v>
      </c>
      <c r="B16" s="2" t="s">
        <v>498</v>
      </c>
      <c r="C16" s="2"/>
      <c r="D16" s="2"/>
      <c r="E16" s="2"/>
      <c r="F16" s="2"/>
      <c r="G16" s="2"/>
      <c r="H16" s="2"/>
      <c r="I16" s="2"/>
    </row>
    <row r="17" spans="1:10" x14ac:dyDescent="0.3">
      <c r="B17" s="3" t="s">
        <v>500</v>
      </c>
      <c r="C17" s="2"/>
      <c r="D17" s="2"/>
      <c r="E17" s="2"/>
      <c r="F17" s="2"/>
      <c r="G17" s="2"/>
      <c r="H17" s="2"/>
      <c r="I17" s="2"/>
    </row>
    <row r="18" spans="1:10" x14ac:dyDescent="0.3">
      <c r="A18" s="14"/>
      <c r="B18" s="2"/>
      <c r="C18" s="2"/>
      <c r="D18" s="2"/>
      <c r="E18" s="2"/>
      <c r="F18" s="2"/>
      <c r="G18" s="2"/>
      <c r="H18" s="2"/>
      <c r="I18" s="2"/>
    </row>
    <row r="19" spans="1:10" ht="28.95" customHeight="1" x14ac:dyDescent="0.3">
      <c r="A19" s="14" t="s">
        <v>12</v>
      </c>
      <c r="B19" s="306" t="s">
        <v>499</v>
      </c>
      <c r="C19" s="306"/>
      <c r="D19" s="306"/>
      <c r="E19" s="306"/>
      <c r="F19" s="306"/>
      <c r="G19" s="306"/>
      <c r="H19" s="306"/>
      <c r="I19" s="306"/>
      <c r="J19" s="306"/>
    </row>
    <row r="20" spans="1:10" ht="28.95" customHeight="1" x14ac:dyDescent="0.3">
      <c r="B20" s="306" t="s">
        <v>112</v>
      </c>
      <c r="C20" s="306"/>
      <c r="D20" s="306"/>
      <c r="E20" s="306"/>
      <c r="F20" s="306"/>
      <c r="G20" s="306"/>
      <c r="H20" s="306"/>
      <c r="I20" s="306"/>
      <c r="J20" s="306"/>
    </row>
    <row r="21" spans="1:10" x14ac:dyDescent="0.3">
      <c r="B21" s="2"/>
      <c r="C21" s="2"/>
      <c r="D21" s="2"/>
      <c r="E21" s="2"/>
      <c r="F21" s="2"/>
      <c r="G21" s="2"/>
      <c r="H21" s="2"/>
      <c r="I21" s="2"/>
    </row>
    <row r="22" spans="1:10" x14ac:dyDescent="0.3"/>
    <row r="23" spans="1:10" x14ac:dyDescent="0.3"/>
    <row r="24" spans="1:10" x14ac:dyDescent="0.3"/>
    <row r="25" spans="1:10" x14ac:dyDescent="0.3"/>
    <row r="26" spans="1:10" x14ac:dyDescent="0.3"/>
    <row r="27" spans="1:10" x14ac:dyDescent="0.3"/>
    <row r="28" spans="1:10" x14ac:dyDescent="0.3"/>
    <row r="29" spans="1:10" x14ac:dyDescent="0.3"/>
    <row r="30" spans="1:10" x14ac:dyDescent="0.3"/>
    <row r="31" spans="1:10" x14ac:dyDescent="0.3"/>
    <row r="32" spans="1:10"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23" x14ac:dyDescent="0.3"/>
    <row r="124" x14ac:dyDescent="0.3"/>
    <row r="125" x14ac:dyDescent="0.3"/>
    <row r="126" x14ac:dyDescent="0.3"/>
    <row r="127" x14ac:dyDescent="0.3"/>
    <row r="128" x14ac:dyDescent="0.3"/>
    <row r="171"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sheetData>
  <mergeCells count="2">
    <mergeCell ref="B19:J19"/>
    <mergeCell ref="B20:J20"/>
  </mergeCells>
  <conditionalFormatting sqref="A38:I43">
    <cfRule type="expression" dxfId="13" priority="1">
      <formula>CELL("protect",A38)=1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2C5FA-42FE-4FD2-8011-4F39F738FD20}">
  <dimension ref="A1:AP224"/>
  <sheetViews>
    <sheetView workbookViewId="0">
      <selection activeCell="A10" sqref="A10"/>
    </sheetView>
  </sheetViews>
  <sheetFormatPr defaultColWidth="0" defaultRowHeight="14.4" zeroHeight="1" x14ac:dyDescent="0.3"/>
  <cols>
    <col min="1" max="1" width="7.109375" style="15" customWidth="1"/>
    <col min="2" max="2" width="13.4414062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33" width="10.6640625" style="3" customWidth="1"/>
    <col min="34" max="42" width="0" style="3" hidden="1" customWidth="1"/>
    <col min="43" max="16384" width="10.6640625" style="3" hidden="1"/>
  </cols>
  <sheetData>
    <row r="1" spans="1:11" x14ac:dyDescent="0.3">
      <c r="A1" s="150"/>
      <c r="B1" s="151" t="s">
        <v>392</v>
      </c>
      <c r="C1" s="152"/>
      <c r="D1" s="152"/>
      <c r="E1" s="152"/>
      <c r="F1" s="152"/>
      <c r="G1" s="152"/>
      <c r="H1" s="152"/>
      <c r="I1" s="152"/>
      <c r="J1" s="153"/>
    </row>
    <row r="2" spans="1:11" x14ac:dyDescent="0.3">
      <c r="A2" s="154"/>
      <c r="B2" s="155"/>
      <c r="C2" s="152"/>
      <c r="D2" s="152"/>
      <c r="E2" s="152"/>
      <c r="F2" s="152"/>
      <c r="G2" s="152"/>
      <c r="H2" s="152"/>
      <c r="I2" s="152"/>
      <c r="J2" s="153"/>
    </row>
    <row r="3" spans="1:11" x14ac:dyDescent="0.3">
      <c r="A3" s="151" t="s">
        <v>6</v>
      </c>
      <c r="B3" s="156" t="s">
        <v>33</v>
      </c>
      <c r="C3" s="151" t="s">
        <v>502</v>
      </c>
      <c r="D3" s="157"/>
      <c r="E3" s="157"/>
      <c r="F3" s="157"/>
      <c r="G3" s="157"/>
      <c r="H3" s="157"/>
      <c r="I3" s="158"/>
      <c r="J3" s="153"/>
    </row>
    <row r="4" spans="1:11" x14ac:dyDescent="0.3">
      <c r="A4" s="154"/>
      <c r="B4" s="155"/>
      <c r="C4" s="159"/>
      <c r="D4" s="157"/>
      <c r="E4" s="157"/>
      <c r="F4" s="157"/>
      <c r="G4" s="157"/>
      <c r="H4" s="157"/>
      <c r="I4" s="160"/>
      <c r="J4" s="153"/>
    </row>
    <row r="5" spans="1:11" x14ac:dyDescent="0.3">
      <c r="A5" s="151" t="s">
        <v>9</v>
      </c>
      <c r="B5" s="156" t="s">
        <v>10</v>
      </c>
      <c r="C5" s="151" t="s">
        <v>503</v>
      </c>
      <c r="D5" s="158"/>
      <c r="E5" s="158"/>
      <c r="F5" s="158"/>
      <c r="G5" s="158"/>
      <c r="H5" s="158"/>
      <c r="I5" s="160"/>
      <c r="J5" s="153"/>
    </row>
    <row r="6" spans="1:11" x14ac:dyDescent="0.3">
      <c r="A6" s="151"/>
      <c r="B6" s="156"/>
      <c r="C6" s="151"/>
      <c r="D6" s="158"/>
      <c r="E6" s="158"/>
      <c r="F6" s="158"/>
      <c r="G6" s="158"/>
      <c r="H6" s="158"/>
      <c r="I6" s="160"/>
      <c r="J6" s="153"/>
    </row>
    <row r="7" spans="1:11" x14ac:dyDescent="0.3">
      <c r="A7" s="151" t="s">
        <v>12</v>
      </c>
      <c r="B7" s="156" t="s">
        <v>33</v>
      </c>
      <c r="C7" s="151" t="s">
        <v>504</v>
      </c>
      <c r="D7" s="158"/>
      <c r="E7" s="158"/>
      <c r="F7" s="158"/>
      <c r="G7" s="158"/>
      <c r="H7" s="158"/>
      <c r="I7" s="160"/>
      <c r="J7" s="153"/>
    </row>
    <row r="8" spans="1:11" ht="15" thickBot="1" x14ac:dyDescent="0.35">
      <c r="A8" s="151"/>
      <c r="B8" s="156"/>
      <c r="C8" s="151"/>
      <c r="D8" s="158"/>
      <c r="E8" s="158"/>
      <c r="F8" s="158"/>
      <c r="G8" s="158"/>
      <c r="H8" s="158"/>
      <c r="I8" s="160"/>
      <c r="J8" s="153"/>
    </row>
    <row r="9" spans="1:11" ht="15" thickBot="1" x14ac:dyDescent="0.35">
      <c r="A9" s="161" t="s">
        <v>13</v>
      </c>
      <c r="B9" s="162"/>
      <c r="C9" s="163"/>
      <c r="D9" s="163"/>
      <c r="E9" s="163"/>
      <c r="F9" s="163"/>
      <c r="G9" s="163"/>
      <c r="H9" s="163"/>
      <c r="I9" s="164"/>
      <c r="J9" s="165"/>
    </row>
    <row r="10" spans="1:11" x14ac:dyDescent="0.3">
      <c r="A10" s="11"/>
      <c r="C10" s="13"/>
      <c r="D10" s="13"/>
      <c r="E10" s="13"/>
      <c r="F10" s="13"/>
      <c r="G10" s="13"/>
      <c r="H10" s="13"/>
      <c r="I10" s="13"/>
    </row>
    <row r="11" spans="1:11" x14ac:dyDescent="0.3">
      <c r="B11" s="65" t="s">
        <v>113</v>
      </c>
      <c r="C11" s="13"/>
      <c r="D11" s="13"/>
      <c r="E11" s="13"/>
      <c r="F11" s="13"/>
      <c r="G11" s="13"/>
      <c r="H11" s="13"/>
      <c r="I11" s="13"/>
    </row>
    <row r="12" spans="1:11" s="20" customFormat="1" x14ac:dyDescent="0.3">
      <c r="A12" s="14" t="s">
        <v>6</v>
      </c>
      <c r="B12" s="15" t="s">
        <v>384</v>
      </c>
      <c r="C12" s="2"/>
      <c r="D12" s="2"/>
      <c r="E12" s="2"/>
      <c r="F12" s="2"/>
      <c r="G12" s="2"/>
      <c r="H12" s="2"/>
      <c r="I12" s="2"/>
      <c r="J12" s="2"/>
      <c r="K12" s="2"/>
    </row>
    <row r="13" spans="1:11" s="20" customFormat="1" x14ac:dyDescent="0.3">
      <c r="A13" s="15"/>
      <c r="B13" s="18" t="s">
        <v>505</v>
      </c>
      <c r="C13" s="2"/>
      <c r="D13" s="2"/>
      <c r="E13" s="2"/>
      <c r="F13" s="2"/>
      <c r="G13" s="2"/>
      <c r="H13" s="2"/>
      <c r="I13" s="2"/>
      <c r="J13" s="2"/>
      <c r="K13" s="2"/>
    </row>
    <row r="14" spans="1:11" s="20" customFormat="1" ht="28.95" customHeight="1" x14ac:dyDescent="0.3">
      <c r="A14" s="15"/>
      <c r="B14" s="310" t="s">
        <v>506</v>
      </c>
      <c r="C14" s="310"/>
      <c r="D14" s="310"/>
      <c r="E14" s="310"/>
      <c r="F14" s="310"/>
      <c r="G14" s="310"/>
      <c r="H14" s="310"/>
      <c r="I14" s="310"/>
      <c r="J14" s="310"/>
      <c r="K14" s="2"/>
    </row>
    <row r="15" spans="1:11" s="20" customFormat="1" x14ac:dyDescent="0.3">
      <c r="A15" s="15"/>
      <c r="B15" s="18" t="s">
        <v>507</v>
      </c>
      <c r="C15" s="2"/>
      <c r="D15" s="2"/>
      <c r="E15" s="2"/>
      <c r="F15" s="2"/>
      <c r="G15" s="2"/>
      <c r="H15" s="2"/>
      <c r="I15" s="2"/>
      <c r="J15" s="2"/>
      <c r="K15" s="2"/>
    </row>
    <row r="16" spans="1:11" s="20" customFormat="1" ht="28.5" customHeight="1" x14ac:dyDescent="0.3">
      <c r="A16" s="15"/>
      <c r="B16" s="310" t="s">
        <v>508</v>
      </c>
      <c r="C16" s="310"/>
      <c r="D16" s="310"/>
      <c r="E16" s="310"/>
      <c r="F16" s="310"/>
      <c r="G16" s="310"/>
      <c r="H16" s="310"/>
      <c r="I16" s="310"/>
      <c r="J16" s="310"/>
      <c r="K16" s="2"/>
    </row>
    <row r="17" spans="1:11" s="20" customFormat="1" ht="28.95" customHeight="1" x14ac:dyDescent="0.3">
      <c r="A17" s="15"/>
      <c r="B17" s="310" t="s">
        <v>509</v>
      </c>
      <c r="C17" s="310"/>
      <c r="D17" s="310"/>
      <c r="E17" s="310"/>
      <c r="F17" s="310"/>
      <c r="G17" s="310"/>
      <c r="H17" s="310"/>
      <c r="I17" s="310"/>
      <c r="J17" s="310"/>
      <c r="K17" s="2"/>
    </row>
    <row r="18" spans="1:11" s="20" customFormat="1" x14ac:dyDescent="0.3">
      <c r="A18" s="15"/>
      <c r="B18" s="18" t="s">
        <v>510</v>
      </c>
      <c r="C18" s="2"/>
      <c r="D18" s="2"/>
      <c r="E18" s="2"/>
      <c r="F18" s="2"/>
      <c r="G18" s="2"/>
      <c r="H18" s="2"/>
      <c r="I18" s="61"/>
      <c r="J18" s="2"/>
      <c r="K18" s="2"/>
    </row>
    <row r="19" spans="1:11" s="20" customFormat="1" ht="28.95" customHeight="1" x14ac:dyDescent="0.3">
      <c r="A19" s="15"/>
      <c r="B19" s="310" t="s">
        <v>511</v>
      </c>
      <c r="C19" s="310"/>
      <c r="D19" s="310"/>
      <c r="E19" s="310"/>
      <c r="F19" s="310"/>
      <c r="G19" s="310"/>
      <c r="H19" s="310"/>
      <c r="I19" s="310"/>
      <c r="J19" s="310"/>
      <c r="K19" s="2"/>
    </row>
    <row r="20" spans="1:11" s="20" customFormat="1" x14ac:dyDescent="0.3">
      <c r="A20" s="14"/>
      <c r="B20" s="2"/>
      <c r="C20" s="2"/>
      <c r="D20" s="2"/>
      <c r="E20" s="2"/>
      <c r="F20" s="2"/>
      <c r="G20" s="2"/>
      <c r="H20" s="2"/>
      <c r="I20" s="2"/>
      <c r="J20" s="2"/>
      <c r="K20" s="2"/>
    </row>
    <row r="21" spans="1:11" s="20" customFormat="1" x14ac:dyDescent="0.3">
      <c r="A21" s="14" t="s">
        <v>9</v>
      </c>
      <c r="B21" s="15" t="s">
        <v>386</v>
      </c>
      <c r="C21" s="2"/>
      <c r="D21" s="2"/>
      <c r="E21" s="2"/>
      <c r="F21" s="2"/>
      <c r="G21" s="2"/>
      <c r="H21" s="2"/>
      <c r="I21" s="2"/>
      <c r="J21" s="2"/>
      <c r="K21" s="2"/>
    </row>
    <row r="22" spans="1:11" s="20" customFormat="1" x14ac:dyDescent="0.3">
      <c r="A22" s="15"/>
      <c r="B22" s="57" t="s">
        <v>512</v>
      </c>
      <c r="C22" s="2"/>
      <c r="D22" s="2"/>
      <c r="E22" s="2"/>
      <c r="F22" s="2"/>
      <c r="G22" s="2"/>
      <c r="H22" s="2"/>
      <c r="I22" s="2"/>
      <c r="J22" s="2"/>
      <c r="K22" s="2"/>
    </row>
    <row r="23" spans="1:11" s="20" customFormat="1" x14ac:dyDescent="0.3">
      <c r="A23" s="15"/>
      <c r="B23" s="2" t="s">
        <v>513</v>
      </c>
      <c r="C23" s="2"/>
      <c r="D23" s="2"/>
      <c r="E23" s="2"/>
      <c r="F23" s="2"/>
      <c r="G23" s="2"/>
      <c r="H23" s="2"/>
      <c r="I23" s="2"/>
      <c r="J23" s="2"/>
      <c r="K23" s="2"/>
    </row>
    <row r="24" spans="1:11" s="20" customFormat="1" x14ac:dyDescent="0.3">
      <c r="A24" s="14"/>
      <c r="B24" s="2"/>
      <c r="C24" s="2"/>
      <c r="D24" s="2"/>
      <c r="E24" s="2"/>
      <c r="F24" s="2"/>
      <c r="G24" s="2"/>
      <c r="H24" s="2"/>
      <c r="I24" s="2"/>
      <c r="J24" s="2"/>
      <c r="K24" s="2"/>
    </row>
    <row r="25" spans="1:11" s="20" customFormat="1" x14ac:dyDescent="0.3">
      <c r="A25" s="14" t="s">
        <v>385</v>
      </c>
      <c r="B25" s="15" t="s">
        <v>386</v>
      </c>
      <c r="C25" s="3"/>
      <c r="D25" s="2"/>
      <c r="E25" s="2"/>
      <c r="F25" s="2"/>
      <c r="G25" s="2"/>
      <c r="H25" s="2"/>
      <c r="I25" s="61"/>
      <c r="J25" s="2"/>
      <c r="K25" s="2"/>
    </row>
    <row r="26" spans="1:11" s="20" customFormat="1" x14ac:dyDescent="0.3">
      <c r="A26" s="15"/>
      <c r="B26" s="57" t="s">
        <v>512</v>
      </c>
      <c r="C26" s="2"/>
      <c r="D26" s="2"/>
      <c r="E26" s="2"/>
      <c r="F26" s="2"/>
      <c r="G26" s="2"/>
      <c r="H26" s="2"/>
      <c r="I26" s="2"/>
      <c r="J26" s="2"/>
      <c r="K26" s="2"/>
    </row>
    <row r="27" spans="1:11" x14ac:dyDescent="0.3">
      <c r="B27" s="2" t="s">
        <v>514</v>
      </c>
      <c r="D27" s="2"/>
      <c r="E27" s="2"/>
      <c r="F27" s="2"/>
      <c r="G27" s="2"/>
      <c r="H27" s="2"/>
      <c r="I27" s="2"/>
      <c r="J27" s="2"/>
      <c r="K27" s="2"/>
    </row>
    <row r="28" spans="1:11" x14ac:dyDescent="0.3">
      <c r="B28" s="2" t="s">
        <v>515</v>
      </c>
      <c r="D28" s="2"/>
      <c r="E28" s="2"/>
      <c r="F28" s="2"/>
      <c r="G28" s="2"/>
      <c r="H28" s="2"/>
      <c r="I28" s="2"/>
      <c r="J28" s="2"/>
      <c r="K28" s="2"/>
    </row>
    <row r="29" spans="1:11" x14ac:dyDescent="0.3">
      <c r="B29" s="2"/>
      <c r="C29" s="2"/>
      <c r="D29" s="2"/>
      <c r="E29" s="2"/>
      <c r="F29" s="2"/>
      <c r="G29" s="2"/>
      <c r="H29" s="2"/>
      <c r="I29" s="2"/>
      <c r="J29" s="2"/>
      <c r="K29" s="2"/>
    </row>
    <row r="30" spans="1:11" x14ac:dyDescent="0.3">
      <c r="B30" s="2" t="s">
        <v>513</v>
      </c>
      <c r="C30" s="2"/>
      <c r="D30" s="2"/>
      <c r="E30" s="2"/>
      <c r="F30" s="2"/>
      <c r="G30" s="2"/>
      <c r="H30" s="2"/>
      <c r="I30" s="2"/>
      <c r="J30" s="2"/>
      <c r="K30" s="2"/>
    </row>
    <row r="31" spans="1:11" x14ac:dyDescent="0.3">
      <c r="B31" s="2" t="s">
        <v>516</v>
      </c>
      <c r="D31" s="2"/>
      <c r="E31" s="2"/>
      <c r="F31" s="2"/>
      <c r="G31" s="2"/>
      <c r="H31" s="2"/>
      <c r="I31" s="2"/>
      <c r="J31" s="2"/>
      <c r="K31" s="2"/>
    </row>
    <row r="32" spans="1:11" x14ac:dyDescent="0.3">
      <c r="B32" s="2" t="s">
        <v>517</v>
      </c>
      <c r="D32" s="2"/>
      <c r="E32" s="2"/>
      <c r="F32" s="2"/>
      <c r="G32" s="2"/>
      <c r="H32" s="2"/>
      <c r="I32" s="2"/>
      <c r="J32" s="2"/>
      <c r="K32" s="2"/>
    </row>
    <row r="33" spans="1:11" x14ac:dyDescent="0.3">
      <c r="A33" s="14"/>
      <c r="B33" s="2"/>
      <c r="C33" s="2"/>
      <c r="D33" s="2"/>
      <c r="E33" s="2"/>
      <c r="F33" s="2"/>
      <c r="G33" s="2"/>
      <c r="H33" s="2"/>
      <c r="I33" s="2"/>
      <c r="J33" s="2"/>
      <c r="K33" s="2"/>
    </row>
    <row r="34" spans="1:11" x14ac:dyDescent="0.3"/>
    <row r="35" spans="1:11" x14ac:dyDescent="0.3"/>
    <row r="36" spans="1:11" x14ac:dyDescent="0.3"/>
    <row r="37" spans="1:11" x14ac:dyDescent="0.3"/>
    <row r="38" spans="1:11" x14ac:dyDescent="0.3"/>
    <row r="39" spans="1:11" x14ac:dyDescent="0.3"/>
    <row r="40" spans="1:11" x14ac:dyDescent="0.3"/>
    <row r="41" spans="1:11" x14ac:dyDescent="0.3"/>
    <row r="42" spans="1:11" x14ac:dyDescent="0.3"/>
    <row r="43" spans="1:11" x14ac:dyDescent="0.3"/>
    <row r="44" spans="1:11" x14ac:dyDescent="0.3"/>
    <row r="45" spans="1:11" x14ac:dyDescent="0.3"/>
    <row r="46" spans="1:11" x14ac:dyDescent="0.3"/>
    <row r="47" spans="1:11" x14ac:dyDescent="0.3"/>
    <row r="48" spans="1:11"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24" x14ac:dyDescent="0.3"/>
    <row r="125" x14ac:dyDescent="0.3"/>
    <row r="126" x14ac:dyDescent="0.3"/>
    <row r="127" x14ac:dyDescent="0.3"/>
    <row r="128" x14ac:dyDescent="0.3"/>
    <row r="129" x14ac:dyDescent="0.3"/>
    <row r="144" x14ac:dyDescent="0.3"/>
    <row r="160" x14ac:dyDescent="0.3"/>
    <row r="161"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sheetData>
  <mergeCells count="4">
    <mergeCell ref="B14:J14"/>
    <mergeCell ref="B16:J16"/>
    <mergeCell ref="B17:J17"/>
    <mergeCell ref="B19:J19"/>
  </mergeCells>
  <conditionalFormatting sqref="A34:I39">
    <cfRule type="expression" dxfId="12" priority="1">
      <formula>CELL("protect",A34)=1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036B3-0702-4586-A520-A9FABD08C4F2}">
  <dimension ref="A1:AP226"/>
  <sheetViews>
    <sheetView workbookViewId="0">
      <selection activeCell="A8" sqref="A8"/>
    </sheetView>
  </sheetViews>
  <sheetFormatPr defaultColWidth="0" defaultRowHeight="14.4" zeroHeight="1" x14ac:dyDescent="0.3"/>
  <cols>
    <col min="1" max="1" width="4.44140625" style="15" customWidth="1"/>
    <col min="2" max="2" width="11.2187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34" width="10.6640625" style="3" customWidth="1"/>
    <col min="35" max="42" width="0" style="3" hidden="1" customWidth="1"/>
    <col min="43" max="16384" width="10.6640625" style="3" hidden="1"/>
  </cols>
  <sheetData>
    <row r="1" spans="1:11" x14ac:dyDescent="0.3">
      <c r="A1" s="150"/>
      <c r="B1" s="151" t="s">
        <v>33</v>
      </c>
      <c r="C1" s="152"/>
      <c r="D1" s="152"/>
      <c r="E1" s="152"/>
      <c r="F1" s="152"/>
      <c r="G1" s="152"/>
      <c r="H1" s="152"/>
      <c r="I1" s="152"/>
      <c r="J1" s="153"/>
    </row>
    <row r="2" spans="1:11" x14ac:dyDescent="0.3">
      <c r="A2" s="154"/>
      <c r="B2" s="155"/>
      <c r="C2" s="152"/>
      <c r="D2" s="152"/>
      <c r="E2" s="152"/>
      <c r="F2" s="152"/>
      <c r="G2" s="152"/>
      <c r="H2" s="152"/>
      <c r="I2" s="152"/>
      <c r="J2" s="153"/>
    </row>
    <row r="3" spans="1:11" x14ac:dyDescent="0.3">
      <c r="A3" s="151" t="s">
        <v>6</v>
      </c>
      <c r="B3" s="156" t="s">
        <v>10</v>
      </c>
      <c r="C3" s="151" t="s">
        <v>518</v>
      </c>
      <c r="D3" s="157"/>
      <c r="E3" s="157"/>
      <c r="F3" s="157"/>
      <c r="G3" s="157"/>
      <c r="H3" s="157"/>
      <c r="I3" s="158"/>
      <c r="J3" s="153"/>
    </row>
    <row r="4" spans="1:11" x14ac:dyDescent="0.3">
      <c r="A4" s="154"/>
      <c r="B4" s="155"/>
      <c r="C4" s="159"/>
      <c r="D4" s="157"/>
      <c r="E4" s="157"/>
      <c r="F4" s="157"/>
      <c r="G4" s="157"/>
      <c r="H4" s="157"/>
      <c r="I4" s="160"/>
      <c r="J4" s="153"/>
    </row>
    <row r="5" spans="1:11" x14ac:dyDescent="0.3">
      <c r="A5" s="151" t="s">
        <v>9</v>
      </c>
      <c r="B5" s="156" t="s">
        <v>10</v>
      </c>
      <c r="C5" s="151" t="s">
        <v>519</v>
      </c>
      <c r="D5" s="158"/>
      <c r="E5" s="158"/>
      <c r="F5" s="158"/>
      <c r="G5" s="158"/>
      <c r="H5" s="158"/>
      <c r="I5" s="160"/>
      <c r="J5" s="153"/>
    </row>
    <row r="6" spans="1:11" ht="15" thickBot="1" x14ac:dyDescent="0.35">
      <c r="A6" s="151"/>
      <c r="B6" s="156"/>
      <c r="C6" s="151"/>
      <c r="D6" s="158"/>
      <c r="E6" s="158"/>
      <c r="F6" s="158"/>
      <c r="G6" s="158"/>
      <c r="H6" s="158"/>
      <c r="I6" s="160"/>
      <c r="J6" s="153"/>
    </row>
    <row r="7" spans="1:11" ht="15" thickBot="1" x14ac:dyDescent="0.35">
      <c r="A7" s="161" t="s">
        <v>13</v>
      </c>
      <c r="B7" s="162"/>
      <c r="C7" s="163"/>
      <c r="D7" s="163"/>
      <c r="E7" s="163"/>
      <c r="F7" s="163"/>
      <c r="G7" s="163"/>
      <c r="H7" s="163"/>
      <c r="I7" s="164"/>
      <c r="J7" s="165"/>
    </row>
    <row r="8" spans="1:11" x14ac:dyDescent="0.3">
      <c r="A8" s="11"/>
      <c r="C8" s="13"/>
      <c r="D8" s="13"/>
      <c r="E8" s="13"/>
      <c r="F8" s="13"/>
      <c r="G8" s="13"/>
      <c r="H8" s="13"/>
      <c r="I8" s="13"/>
    </row>
    <row r="9" spans="1:11" x14ac:dyDescent="0.3">
      <c r="A9" s="3"/>
      <c r="B9" s="65" t="s">
        <v>114</v>
      </c>
      <c r="C9" s="13"/>
      <c r="D9" s="13"/>
      <c r="E9" s="13"/>
      <c r="F9" s="13"/>
      <c r="G9" s="13"/>
      <c r="H9" s="13"/>
      <c r="I9" s="13"/>
    </row>
    <row r="10" spans="1:11" s="20" customFormat="1" x14ac:dyDescent="0.3">
      <c r="A10" s="14" t="s">
        <v>15</v>
      </c>
      <c r="B10" s="2" t="s">
        <v>393</v>
      </c>
      <c r="C10" s="2"/>
      <c r="D10" s="2"/>
      <c r="E10" s="2"/>
      <c r="F10" s="2"/>
      <c r="G10" s="2"/>
      <c r="H10" s="2"/>
      <c r="I10" s="2"/>
      <c r="J10" s="2"/>
      <c r="K10" s="2"/>
    </row>
    <row r="11" spans="1:11" s="20" customFormat="1" x14ac:dyDescent="0.3">
      <c r="A11" s="15"/>
      <c r="B11" s="18" t="s">
        <v>115</v>
      </c>
      <c r="C11" s="2"/>
      <c r="D11" s="2"/>
      <c r="E11" s="2"/>
      <c r="F11" s="2"/>
      <c r="G11" s="2"/>
      <c r="H11" s="2"/>
      <c r="I11" s="2"/>
      <c r="J11" s="2"/>
      <c r="K11" s="2"/>
    </row>
    <row r="12" spans="1:11" s="20" customFormat="1" x14ac:dyDescent="0.3">
      <c r="A12" s="14"/>
      <c r="B12" s="2"/>
      <c r="C12" s="2"/>
      <c r="D12" s="2"/>
      <c r="E12" s="2"/>
      <c r="F12" s="2"/>
      <c r="G12" s="2"/>
      <c r="H12" s="2"/>
      <c r="I12" s="2"/>
      <c r="J12" s="2"/>
      <c r="K12" s="2"/>
    </row>
    <row r="13" spans="1:11" s="20" customFormat="1" x14ac:dyDescent="0.3">
      <c r="A13" s="14" t="s">
        <v>17</v>
      </c>
      <c r="B13" s="2" t="s">
        <v>393</v>
      </c>
      <c r="C13" s="2"/>
      <c r="D13" s="2"/>
      <c r="E13" s="2"/>
      <c r="F13" s="2"/>
      <c r="G13" s="2"/>
      <c r="H13" s="2"/>
      <c r="I13" s="2"/>
      <c r="J13" s="2"/>
      <c r="K13" s="2"/>
    </row>
    <row r="14" spans="1:11" s="20" customFormat="1" x14ac:dyDescent="0.3">
      <c r="A14" s="15"/>
      <c r="B14" s="57" t="s">
        <v>116</v>
      </c>
      <c r="C14" s="2"/>
      <c r="D14" s="2"/>
      <c r="E14" s="2"/>
      <c r="F14" s="2"/>
      <c r="G14" s="2"/>
      <c r="H14" s="2"/>
      <c r="I14" s="2"/>
      <c r="J14" s="2"/>
      <c r="K14" s="2"/>
    </row>
    <row r="15" spans="1:11" s="20" customFormat="1" x14ac:dyDescent="0.3">
      <c r="A15" s="14"/>
      <c r="B15" s="2"/>
      <c r="C15" s="2"/>
      <c r="D15" s="2"/>
      <c r="E15" s="2"/>
      <c r="F15" s="2"/>
      <c r="G15" s="2"/>
      <c r="H15" s="2"/>
      <c r="I15" s="2"/>
      <c r="J15" s="2"/>
      <c r="K15" s="2"/>
    </row>
    <row r="16" spans="1:11"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95" x14ac:dyDescent="0.3"/>
    <row r="96"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3" x14ac:dyDescent="0.3"/>
    <row r="207" x14ac:dyDescent="0.3"/>
    <row r="208" x14ac:dyDescent="0.3"/>
    <row r="226"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B506-C156-4243-8A40-355EB1C32EE7}">
  <dimension ref="A1:AU177"/>
  <sheetViews>
    <sheetView zoomScaleNormal="100" workbookViewId="0">
      <selection activeCell="A31" sqref="A31"/>
    </sheetView>
  </sheetViews>
  <sheetFormatPr defaultColWidth="0" defaultRowHeight="14.4" zeroHeight="1" x14ac:dyDescent="0.3"/>
  <cols>
    <col min="1" max="1" width="4.44140625" style="56" customWidth="1"/>
    <col min="2" max="2" width="19.109375" style="71" customWidth="1"/>
    <col min="3" max="3" width="19.6640625" style="57" customWidth="1"/>
    <col min="4" max="11" width="15.6640625" style="57" customWidth="1"/>
    <col min="12" max="12" width="12.6640625" style="57" customWidth="1"/>
    <col min="13" max="13" width="18.33203125" style="57" customWidth="1"/>
    <col min="14" max="26" width="10.6640625" style="57" customWidth="1"/>
    <col min="27" max="47" width="0" style="57" hidden="1" customWidth="1"/>
    <col min="48" max="16384" width="10.6640625" style="57" hidden="1"/>
  </cols>
  <sheetData>
    <row r="1" spans="1:13" x14ac:dyDescent="0.3">
      <c r="A1" s="150"/>
      <c r="B1" s="151" t="s">
        <v>394</v>
      </c>
      <c r="C1" s="152"/>
      <c r="D1" s="152"/>
      <c r="E1" s="152"/>
      <c r="F1" s="152"/>
      <c r="G1" s="152"/>
      <c r="H1" s="152"/>
      <c r="I1" s="152"/>
      <c r="J1" s="152"/>
      <c r="K1" s="152"/>
      <c r="L1" s="193"/>
    </row>
    <row r="2" spans="1:13" x14ac:dyDescent="0.3">
      <c r="A2" s="194"/>
      <c r="B2" s="155"/>
      <c r="C2" s="152"/>
      <c r="D2" s="152"/>
      <c r="E2" s="152"/>
      <c r="F2" s="152"/>
      <c r="G2" s="152"/>
      <c r="H2" s="152"/>
      <c r="I2" s="152"/>
      <c r="J2" s="152"/>
      <c r="K2" s="152"/>
      <c r="L2" s="193"/>
    </row>
    <row r="3" spans="1:13" x14ac:dyDescent="0.3">
      <c r="A3" s="151"/>
      <c r="B3" s="190"/>
      <c r="C3" s="190" t="s">
        <v>117</v>
      </c>
      <c r="D3" s="195"/>
      <c r="E3" s="195"/>
      <c r="F3" s="195"/>
      <c r="G3" s="195"/>
      <c r="H3" s="195"/>
      <c r="I3" s="195"/>
      <c r="J3" s="195"/>
      <c r="K3" s="195"/>
      <c r="L3" s="193"/>
      <c r="M3" s="68"/>
    </row>
    <row r="4" spans="1:13" x14ac:dyDescent="0.3">
      <c r="A4" s="151"/>
      <c r="B4" s="156"/>
      <c r="C4" s="196"/>
      <c r="D4" s="157"/>
      <c r="E4" s="157"/>
      <c r="F4" s="157"/>
      <c r="G4" s="157"/>
      <c r="H4" s="157"/>
      <c r="I4" s="157"/>
      <c r="J4" s="158"/>
      <c r="K4" s="158"/>
      <c r="L4" s="193"/>
      <c r="M4" s="68"/>
    </row>
    <row r="5" spans="1:13" ht="70.5" customHeight="1" x14ac:dyDescent="0.3">
      <c r="A5" s="151"/>
      <c r="B5" s="156"/>
      <c r="C5" s="197" t="s">
        <v>118</v>
      </c>
      <c r="D5" s="197" t="s">
        <v>119</v>
      </c>
      <c r="E5" s="197" t="s">
        <v>120</v>
      </c>
      <c r="F5" s="197" t="s">
        <v>121</v>
      </c>
      <c r="G5" s="197" t="s">
        <v>122</v>
      </c>
      <c r="H5" s="197" t="s">
        <v>123</v>
      </c>
      <c r="I5" s="197" t="s">
        <v>124</v>
      </c>
      <c r="J5" s="197" t="s">
        <v>125</v>
      </c>
      <c r="K5" s="198"/>
      <c r="L5" s="193"/>
    </row>
    <row r="6" spans="1:13" x14ac:dyDescent="0.3">
      <c r="A6" s="151"/>
      <c r="B6" s="156"/>
      <c r="C6" s="199">
        <v>1</v>
      </c>
      <c r="D6" s="200">
        <v>0.01</v>
      </c>
      <c r="E6" s="200">
        <v>0.02</v>
      </c>
      <c r="F6" s="200">
        <v>2.5000000000000001E-2</v>
      </c>
      <c r="G6" s="200">
        <v>3.0000000000000001E-3</v>
      </c>
      <c r="H6" s="200">
        <v>4.0000000000000001E-3</v>
      </c>
      <c r="I6" s="200">
        <v>5.0000000000000001E-3</v>
      </c>
      <c r="J6" s="200">
        <v>1E-3</v>
      </c>
      <c r="K6" s="201"/>
      <c r="L6" s="193"/>
    </row>
    <row r="7" spans="1:13" ht="15" customHeight="1" x14ac:dyDescent="0.3">
      <c r="A7" s="154"/>
      <c r="B7" s="202"/>
      <c r="C7" s="199">
        <v>2</v>
      </c>
      <c r="D7" s="200">
        <f t="shared" ref="D7:D10" si="0">D6+0.001</f>
        <v>1.0999999999999999E-2</v>
      </c>
      <c r="E7" s="200">
        <v>2.12E-2</v>
      </c>
      <c r="F7" s="200">
        <v>2.53E-2</v>
      </c>
      <c r="G7" s="200">
        <v>3.5000000000000001E-3</v>
      </c>
      <c r="H7" s="200">
        <v>5.0000000000000001E-3</v>
      </c>
      <c r="I7" s="200">
        <v>6.0000000000000001E-3</v>
      </c>
      <c r="J7" s="200">
        <v>1.1999999999999999E-3</v>
      </c>
      <c r="K7" s="201"/>
      <c r="L7" s="193"/>
    </row>
    <row r="8" spans="1:13" x14ac:dyDescent="0.3">
      <c r="A8" s="151"/>
      <c r="B8" s="156"/>
      <c r="C8" s="199">
        <v>3</v>
      </c>
      <c r="D8" s="200">
        <f t="shared" si="0"/>
        <v>1.2E-2</v>
      </c>
      <c r="E8" s="200">
        <v>2.2499999999999999E-2</v>
      </c>
      <c r="F8" s="200">
        <v>2.6499999999999999E-2</v>
      </c>
      <c r="G8" s="200">
        <v>4.1000000000000003E-3</v>
      </c>
      <c r="H8" s="200">
        <v>5.4999999999999997E-3</v>
      </c>
      <c r="I8" s="200">
        <v>7.0000000000000001E-3</v>
      </c>
      <c r="J8" s="200">
        <v>1.6000000000000001E-3</v>
      </c>
      <c r="K8" s="201"/>
      <c r="L8" s="193"/>
    </row>
    <row r="9" spans="1:13" x14ac:dyDescent="0.3">
      <c r="A9" s="154"/>
      <c r="B9" s="203"/>
      <c r="C9" s="199">
        <v>4</v>
      </c>
      <c r="D9" s="200">
        <f t="shared" si="0"/>
        <v>1.3000000000000001E-2</v>
      </c>
      <c r="E9" s="200">
        <v>2.4E-2</v>
      </c>
      <c r="F9" s="200">
        <v>2.8899999999999999E-2</v>
      </c>
      <c r="G9" s="200">
        <v>4.5999999999999999E-3</v>
      </c>
      <c r="H9" s="200">
        <v>6.0000000000000001E-3</v>
      </c>
      <c r="I9" s="200">
        <v>8.0000000000000002E-3</v>
      </c>
      <c r="J9" s="200">
        <v>2E-3</v>
      </c>
      <c r="K9" s="201"/>
      <c r="L9" s="193"/>
    </row>
    <row r="10" spans="1:13" x14ac:dyDescent="0.3">
      <c r="A10" s="154"/>
      <c r="B10" s="203"/>
      <c r="C10" s="199">
        <v>5</v>
      </c>
      <c r="D10" s="200">
        <f t="shared" si="0"/>
        <v>1.4000000000000002E-2</v>
      </c>
      <c r="E10" s="200">
        <v>2.5999999999999999E-2</v>
      </c>
      <c r="F10" s="200">
        <v>3.0099999999999998E-2</v>
      </c>
      <c r="G10" s="200">
        <v>5.3E-3</v>
      </c>
      <c r="H10" s="200">
        <v>6.6E-3</v>
      </c>
      <c r="I10" s="200">
        <v>8.9999999999999993E-3</v>
      </c>
      <c r="J10" s="200">
        <v>2.3E-3</v>
      </c>
      <c r="K10" s="201"/>
      <c r="L10" s="193"/>
    </row>
    <row r="11" spans="1:13" x14ac:dyDescent="0.3">
      <c r="A11" s="154"/>
      <c r="B11" s="203"/>
      <c r="C11" s="204"/>
      <c r="D11" s="205"/>
      <c r="E11" s="206"/>
      <c r="F11" s="206"/>
      <c r="G11" s="206"/>
      <c r="H11" s="206"/>
      <c r="I11" s="206"/>
      <c r="J11" s="206"/>
      <c r="K11" s="206"/>
      <c r="L11" s="193"/>
    </row>
    <row r="12" spans="1:13" x14ac:dyDescent="0.3">
      <c r="A12" s="154"/>
      <c r="B12" s="203"/>
      <c r="C12" s="207" t="s">
        <v>126</v>
      </c>
      <c r="D12" s="208">
        <v>1</v>
      </c>
      <c r="E12" s="209">
        <v>2</v>
      </c>
      <c r="F12" s="209">
        <v>3</v>
      </c>
      <c r="G12" s="209">
        <v>4</v>
      </c>
      <c r="H12" s="210">
        <v>5</v>
      </c>
      <c r="I12" s="206"/>
      <c r="J12" s="206"/>
      <c r="K12" s="206"/>
      <c r="L12" s="193"/>
    </row>
    <row r="13" spans="1:13" x14ac:dyDescent="0.3">
      <c r="A13" s="154"/>
      <c r="B13" s="203"/>
      <c r="C13" s="207" t="s">
        <v>127</v>
      </c>
      <c r="D13" s="211">
        <v>1800</v>
      </c>
      <c r="E13" s="211">
        <v>1200</v>
      </c>
      <c r="F13" s="211">
        <v>1000</v>
      </c>
      <c r="G13" s="211">
        <v>750</v>
      </c>
      <c r="H13" s="211">
        <v>600</v>
      </c>
      <c r="I13" s="206"/>
      <c r="J13" s="206"/>
      <c r="K13" s="206"/>
      <c r="L13" s="193"/>
      <c r="M13" s="72"/>
    </row>
    <row r="14" spans="1:13" x14ac:dyDescent="0.3">
      <c r="A14" s="154"/>
      <c r="B14" s="203"/>
      <c r="C14" s="212"/>
      <c r="D14" s="205"/>
      <c r="E14" s="206"/>
      <c r="F14" s="206"/>
      <c r="G14" s="206"/>
      <c r="H14" s="206"/>
      <c r="I14" s="206"/>
      <c r="J14" s="206"/>
      <c r="K14" s="206"/>
      <c r="L14" s="193"/>
    </row>
    <row r="15" spans="1:13" x14ac:dyDescent="0.3">
      <c r="A15" s="154"/>
      <c r="B15" s="203"/>
      <c r="C15" s="204" t="s">
        <v>70</v>
      </c>
      <c r="D15" s="205"/>
      <c r="E15" s="206"/>
      <c r="F15" s="206"/>
      <c r="G15" s="206"/>
      <c r="H15" s="206"/>
      <c r="I15" s="206"/>
      <c r="J15" s="206"/>
      <c r="K15" s="206"/>
      <c r="L15" s="193"/>
    </row>
    <row r="16" spans="1:13" x14ac:dyDescent="0.3">
      <c r="A16" s="154"/>
      <c r="B16" s="203"/>
      <c r="C16" s="204"/>
      <c r="D16" s="205"/>
      <c r="E16" s="206"/>
      <c r="F16" s="206"/>
      <c r="G16" s="206"/>
      <c r="H16" s="206"/>
      <c r="I16" s="206"/>
      <c r="J16" s="206"/>
      <c r="K16" s="206"/>
      <c r="L16" s="193"/>
    </row>
    <row r="17" spans="1:13" x14ac:dyDescent="0.3">
      <c r="A17" s="154"/>
      <c r="B17" s="203"/>
      <c r="C17" s="204" t="s">
        <v>520</v>
      </c>
      <c r="D17" s="205"/>
      <c r="E17" s="206"/>
      <c r="F17" s="206"/>
      <c r="G17" s="206"/>
      <c r="H17" s="206"/>
      <c r="I17" s="206"/>
      <c r="J17" s="206"/>
      <c r="K17" s="206"/>
      <c r="L17" s="193"/>
    </row>
    <row r="18" spans="1:13" x14ac:dyDescent="0.3">
      <c r="A18" s="154"/>
      <c r="B18" s="203"/>
      <c r="C18" s="204" t="s">
        <v>521</v>
      </c>
      <c r="D18" s="205"/>
      <c r="E18" s="206"/>
      <c r="F18" s="206"/>
      <c r="G18" s="206"/>
      <c r="H18" s="206"/>
      <c r="I18" s="206"/>
      <c r="J18" s="206"/>
      <c r="K18" s="206"/>
      <c r="L18" s="193"/>
    </row>
    <row r="19" spans="1:13" x14ac:dyDescent="0.3">
      <c r="A19" s="154"/>
      <c r="B19" s="203"/>
      <c r="C19" s="204" t="s">
        <v>522</v>
      </c>
      <c r="D19" s="205"/>
      <c r="E19" s="206"/>
      <c r="F19" s="206"/>
      <c r="G19" s="206"/>
      <c r="H19" s="206"/>
      <c r="I19" s="206"/>
      <c r="J19" s="206"/>
      <c r="K19" s="206"/>
      <c r="L19" s="193"/>
    </row>
    <row r="20" spans="1:13" x14ac:dyDescent="0.3">
      <c r="A20" s="154"/>
      <c r="B20" s="203"/>
      <c r="C20" s="213" t="s">
        <v>128</v>
      </c>
      <c r="D20" s="205"/>
      <c r="E20" s="206"/>
      <c r="F20" s="206"/>
      <c r="G20" s="206"/>
      <c r="H20" s="206"/>
      <c r="I20" s="206"/>
      <c r="J20" s="206"/>
      <c r="K20" s="206"/>
      <c r="L20" s="193"/>
      <c r="M20" s="73"/>
    </row>
    <row r="21" spans="1:13" x14ac:dyDescent="0.3">
      <c r="A21" s="151"/>
      <c r="B21" s="156"/>
      <c r="C21" s="172"/>
      <c r="D21" s="169"/>
      <c r="E21" s="157"/>
      <c r="F21" s="157"/>
      <c r="G21" s="157"/>
      <c r="H21" s="157"/>
      <c r="I21" s="157"/>
      <c r="J21" s="158"/>
      <c r="K21" s="158"/>
      <c r="L21" s="193"/>
    </row>
    <row r="22" spans="1:13" x14ac:dyDescent="0.3">
      <c r="A22" s="151" t="s">
        <v>15</v>
      </c>
      <c r="B22" s="156" t="s">
        <v>55</v>
      </c>
      <c r="C22" s="173" t="s">
        <v>129</v>
      </c>
      <c r="D22" s="169"/>
      <c r="E22" s="157"/>
      <c r="F22" s="157"/>
      <c r="G22" s="157"/>
      <c r="H22" s="157"/>
      <c r="I22" s="157"/>
      <c r="J22" s="158"/>
      <c r="K22" s="158"/>
      <c r="L22" s="193"/>
      <c r="M22" s="68"/>
    </row>
    <row r="23" spans="1:13" x14ac:dyDescent="0.3">
      <c r="A23" s="151"/>
      <c r="B23" s="156"/>
      <c r="C23" s="172"/>
      <c r="D23" s="169"/>
      <c r="E23" s="157"/>
      <c r="F23" s="157"/>
      <c r="G23" s="157"/>
      <c r="H23" s="157"/>
      <c r="I23" s="157"/>
      <c r="J23" s="158"/>
      <c r="K23" s="158"/>
      <c r="L23" s="193"/>
    </row>
    <row r="24" spans="1:13" x14ac:dyDescent="0.3">
      <c r="A24" s="151" t="s">
        <v>17</v>
      </c>
      <c r="B24" s="156" t="s">
        <v>55</v>
      </c>
      <c r="C24" s="196" t="s">
        <v>130</v>
      </c>
      <c r="D24" s="169"/>
      <c r="E24" s="157"/>
      <c r="F24" s="157"/>
      <c r="G24" s="157"/>
      <c r="H24" s="157"/>
      <c r="I24" s="157"/>
      <c r="J24" s="160"/>
      <c r="K24" s="160"/>
      <c r="L24" s="193"/>
      <c r="M24" s="74"/>
    </row>
    <row r="25" spans="1:13" x14ac:dyDescent="0.3">
      <c r="A25" s="151"/>
      <c r="B25" s="156"/>
      <c r="C25" s="196"/>
      <c r="D25" s="169"/>
      <c r="E25" s="158"/>
      <c r="F25" s="158"/>
      <c r="G25" s="158"/>
      <c r="H25" s="158"/>
      <c r="I25" s="158"/>
      <c r="J25" s="160"/>
      <c r="K25" s="160"/>
      <c r="L25" s="193"/>
    </row>
    <row r="26" spans="1:13" x14ac:dyDescent="0.3">
      <c r="A26" s="151" t="s">
        <v>19</v>
      </c>
      <c r="B26" s="156" t="s">
        <v>55</v>
      </c>
      <c r="C26" s="196" t="s">
        <v>131</v>
      </c>
      <c r="D26" s="214"/>
      <c r="E26" s="214"/>
      <c r="F26" s="214"/>
      <c r="G26" s="214"/>
      <c r="H26" s="214"/>
      <c r="I26" s="214"/>
      <c r="J26" s="160"/>
      <c r="K26" s="160"/>
      <c r="L26" s="193"/>
      <c r="M26" s="74"/>
    </row>
    <row r="27" spans="1:13" x14ac:dyDescent="0.3">
      <c r="A27" s="151"/>
      <c r="B27" s="156"/>
      <c r="C27" s="196"/>
      <c r="D27" s="158"/>
      <c r="E27" s="158"/>
      <c r="F27" s="158"/>
      <c r="G27" s="158"/>
      <c r="H27" s="158"/>
      <c r="I27" s="158"/>
      <c r="J27" s="160"/>
      <c r="K27" s="160"/>
      <c r="L27" s="193"/>
    </row>
    <row r="28" spans="1:13" x14ac:dyDescent="0.3">
      <c r="A28" s="151" t="s">
        <v>132</v>
      </c>
      <c r="B28" s="156" t="s">
        <v>10</v>
      </c>
      <c r="C28" s="196" t="s">
        <v>523</v>
      </c>
      <c r="D28" s="158"/>
      <c r="E28" s="158"/>
      <c r="F28" s="158"/>
      <c r="G28" s="158"/>
      <c r="H28" s="158"/>
      <c r="I28" s="158"/>
      <c r="J28" s="160"/>
      <c r="K28" s="160"/>
      <c r="L28" s="193"/>
      <c r="M28" s="74"/>
    </row>
    <row r="29" spans="1:13" ht="15" thickBot="1" x14ac:dyDescent="0.35">
      <c r="A29" s="154"/>
      <c r="B29" s="155"/>
      <c r="C29" s="158"/>
      <c r="D29" s="158"/>
      <c r="E29" s="158"/>
      <c r="F29" s="158"/>
      <c r="G29" s="158"/>
      <c r="H29" s="158"/>
      <c r="I29" s="158"/>
      <c r="J29" s="160"/>
      <c r="K29" s="160"/>
      <c r="L29" s="193"/>
    </row>
    <row r="30" spans="1:13" ht="15" thickBot="1" x14ac:dyDescent="0.35">
      <c r="A30" s="161" t="s">
        <v>13</v>
      </c>
      <c r="B30" s="215"/>
      <c r="C30" s="163"/>
      <c r="D30" s="163"/>
      <c r="E30" s="163"/>
      <c r="F30" s="163"/>
      <c r="G30" s="163"/>
      <c r="H30" s="163"/>
      <c r="I30" s="163"/>
      <c r="J30" s="164"/>
      <c r="K30" s="164"/>
      <c r="L30" s="216"/>
    </row>
    <row r="31" spans="1:13" x14ac:dyDescent="0.3">
      <c r="A31" s="11"/>
      <c r="C31" s="75"/>
      <c r="D31" s="75"/>
      <c r="E31" s="75"/>
      <c r="F31" s="75"/>
      <c r="G31" s="75"/>
      <c r="H31" s="75"/>
      <c r="I31" s="75"/>
      <c r="J31" s="75"/>
      <c r="K31" s="75"/>
    </row>
    <row r="32" spans="1:13" x14ac:dyDescent="0.3">
      <c r="A32" s="14"/>
      <c r="B32" s="58" t="s">
        <v>133</v>
      </c>
      <c r="D32" s="68"/>
      <c r="E32" s="2"/>
      <c r="F32" s="2"/>
      <c r="G32" s="2"/>
      <c r="H32" s="2"/>
      <c r="I32" s="2"/>
      <c r="J32" s="2"/>
      <c r="K32" s="2"/>
      <c r="L32" s="2"/>
      <c r="M32" s="2"/>
    </row>
    <row r="33" spans="1:13" x14ac:dyDescent="0.3">
      <c r="A33" s="42" t="s">
        <v>15</v>
      </c>
      <c r="B33" s="3" t="s">
        <v>134</v>
      </c>
      <c r="D33" s="2"/>
      <c r="E33" s="2"/>
      <c r="F33" s="2"/>
      <c r="G33" s="2"/>
      <c r="H33" s="2"/>
      <c r="I33" s="2"/>
      <c r="J33" s="2"/>
      <c r="K33" s="2"/>
      <c r="L33" s="2"/>
      <c r="M33" s="2"/>
    </row>
    <row r="34" spans="1:13" x14ac:dyDescent="0.3">
      <c r="A34" s="42"/>
      <c r="B34" s="1">
        <v>1</v>
      </c>
      <c r="C34" s="20" t="s">
        <v>529</v>
      </c>
      <c r="D34" s="2"/>
      <c r="E34" s="2"/>
      <c r="F34" s="2"/>
      <c r="G34" s="2"/>
      <c r="H34" s="2"/>
      <c r="I34" s="2"/>
      <c r="J34" s="2"/>
      <c r="K34" s="2"/>
      <c r="L34" s="2"/>
      <c r="M34" s="2"/>
    </row>
    <row r="35" spans="1:13" x14ac:dyDescent="0.3">
      <c r="A35" s="42"/>
      <c r="B35" s="1">
        <v>2</v>
      </c>
      <c r="C35" s="20" t="s">
        <v>530</v>
      </c>
      <c r="D35" s="2"/>
      <c r="E35" s="2"/>
      <c r="F35" s="2"/>
      <c r="G35" s="2"/>
      <c r="H35" s="2"/>
      <c r="I35" s="2"/>
      <c r="J35" s="2"/>
      <c r="K35" s="2"/>
      <c r="L35" s="2"/>
      <c r="M35" s="2"/>
    </row>
    <row r="36" spans="1:13" x14ac:dyDescent="0.3">
      <c r="A36" s="42"/>
      <c r="B36" s="1">
        <v>4</v>
      </c>
      <c r="C36" s="20" t="s">
        <v>531</v>
      </c>
      <c r="D36" s="2"/>
      <c r="E36" s="2"/>
      <c r="F36" s="2"/>
      <c r="G36" s="2"/>
      <c r="H36" s="2"/>
      <c r="I36" s="2"/>
      <c r="J36" s="2"/>
      <c r="K36" s="2"/>
      <c r="L36" s="2"/>
      <c r="M36" s="2"/>
    </row>
    <row r="37" spans="1:13" x14ac:dyDescent="0.3">
      <c r="A37" s="42"/>
      <c r="B37" s="1"/>
      <c r="C37" s="20"/>
      <c r="D37" s="2"/>
      <c r="E37" s="2"/>
      <c r="F37" s="2"/>
      <c r="G37" s="2"/>
      <c r="H37" s="2"/>
      <c r="I37" s="2"/>
      <c r="J37" s="2"/>
      <c r="K37" s="2"/>
      <c r="L37" s="2"/>
      <c r="M37" s="2"/>
    </row>
    <row r="38" spans="1:13" x14ac:dyDescent="0.3">
      <c r="A38" s="42" t="s">
        <v>17</v>
      </c>
      <c r="B38" s="76" t="s">
        <v>135</v>
      </c>
      <c r="C38" s="76" t="s">
        <v>136</v>
      </c>
      <c r="D38" s="66" t="s">
        <v>137</v>
      </c>
      <c r="E38" s="76" t="s">
        <v>138</v>
      </c>
      <c r="F38" s="2"/>
      <c r="G38" s="1"/>
      <c r="H38" s="1"/>
      <c r="I38" s="2"/>
      <c r="J38" s="2"/>
      <c r="K38" s="2"/>
      <c r="L38" s="2"/>
      <c r="M38" s="2"/>
    </row>
    <row r="39" spans="1:13" x14ac:dyDescent="0.3">
      <c r="A39" s="42"/>
      <c r="B39" s="77" t="s">
        <v>139</v>
      </c>
      <c r="C39" s="77" t="s">
        <v>140</v>
      </c>
      <c r="D39" s="77"/>
      <c r="E39" s="77" t="s">
        <v>141</v>
      </c>
      <c r="F39" s="2"/>
      <c r="G39" s="2"/>
      <c r="H39" s="1"/>
      <c r="I39" s="2"/>
      <c r="J39" s="2"/>
      <c r="K39" s="2"/>
      <c r="L39" s="2"/>
      <c r="M39" s="2"/>
    </row>
    <row r="40" spans="1:13" x14ac:dyDescent="0.3">
      <c r="A40" s="42"/>
      <c r="B40" s="77"/>
      <c r="C40" s="77"/>
      <c r="D40" s="77"/>
      <c r="E40" s="77" t="s">
        <v>142</v>
      </c>
      <c r="F40" s="2"/>
      <c r="G40" s="2"/>
      <c r="H40" s="1"/>
      <c r="I40" s="2"/>
      <c r="J40" s="2"/>
      <c r="K40" s="2"/>
      <c r="L40" s="2"/>
      <c r="M40" s="2"/>
    </row>
    <row r="41" spans="1:13" x14ac:dyDescent="0.3">
      <c r="A41" s="42"/>
      <c r="B41" s="69">
        <v>1</v>
      </c>
      <c r="C41" s="70">
        <f>AVERAGE(E6:F6)</f>
        <v>2.2499999999999999E-2</v>
      </c>
      <c r="D41" s="70">
        <f>AVERAGE(G6:H6)</f>
        <v>3.5000000000000001E-3</v>
      </c>
      <c r="E41" s="70">
        <f>C41-D41</f>
        <v>1.9E-2</v>
      </c>
      <c r="F41" s="2"/>
      <c r="G41" s="2"/>
      <c r="H41" s="2"/>
      <c r="I41" s="2"/>
      <c r="J41" s="2"/>
      <c r="K41" s="2"/>
      <c r="L41" s="2"/>
      <c r="M41" s="2"/>
    </row>
    <row r="42" spans="1:13" x14ac:dyDescent="0.3">
      <c r="A42" s="42"/>
      <c r="B42" s="69">
        <v>2</v>
      </c>
      <c r="C42" s="70">
        <f>AVERAGE(E7:F7)</f>
        <v>2.325E-2</v>
      </c>
      <c r="D42" s="70">
        <f>AVERAGE(G7:H7)</f>
        <v>4.2500000000000003E-3</v>
      </c>
      <c r="E42" s="70">
        <f>C42-D42</f>
        <v>1.9E-2</v>
      </c>
      <c r="F42" s="2"/>
      <c r="G42" s="2"/>
      <c r="H42" s="2"/>
      <c r="I42" s="2"/>
      <c r="J42" s="2"/>
      <c r="K42" s="2"/>
      <c r="L42" s="2"/>
      <c r="M42" s="2"/>
    </row>
    <row r="43" spans="1:13" x14ac:dyDescent="0.3">
      <c r="A43" s="42"/>
      <c r="B43" s="69">
        <v>3</v>
      </c>
      <c r="C43" s="70">
        <f>AVERAGE(E8:F8)</f>
        <v>2.4500000000000001E-2</v>
      </c>
      <c r="D43" s="70">
        <f>AVERAGE(G8:H8)</f>
        <v>4.8000000000000004E-3</v>
      </c>
      <c r="E43" s="70">
        <f>C43-D43</f>
        <v>1.9700000000000002E-2</v>
      </c>
      <c r="F43" s="2"/>
      <c r="G43" s="2"/>
      <c r="H43" s="2"/>
      <c r="I43" s="2"/>
      <c r="J43" s="2"/>
      <c r="K43" s="2"/>
      <c r="L43" s="2"/>
      <c r="M43" s="2"/>
    </row>
    <row r="44" spans="1:13" x14ac:dyDescent="0.3">
      <c r="A44" s="42"/>
      <c r="B44" s="69">
        <v>4</v>
      </c>
      <c r="C44" s="70">
        <f>AVERAGE(E9:F9)</f>
        <v>2.6450000000000001E-2</v>
      </c>
      <c r="D44" s="70">
        <f>AVERAGE(G9:H9)</f>
        <v>5.3E-3</v>
      </c>
      <c r="E44" s="70">
        <f>C44-D44</f>
        <v>2.1150000000000002E-2</v>
      </c>
      <c r="F44" s="2"/>
      <c r="G44" s="2"/>
      <c r="H44" s="2"/>
      <c r="I44" s="2"/>
      <c r="J44" s="2"/>
      <c r="K44" s="2"/>
      <c r="L44" s="2"/>
      <c r="M44" s="2"/>
    </row>
    <row r="45" spans="1:13" x14ac:dyDescent="0.3">
      <c r="A45" s="42"/>
      <c r="B45" s="69">
        <v>5</v>
      </c>
      <c r="C45" s="70">
        <f>AVERAGE(E10:F10)</f>
        <v>2.8049999999999999E-2</v>
      </c>
      <c r="D45" s="70">
        <f>AVERAGE(G10:H10)</f>
        <v>5.9500000000000004E-3</v>
      </c>
      <c r="E45" s="70">
        <f>C45-D45</f>
        <v>2.2099999999999998E-2</v>
      </c>
      <c r="F45" s="2"/>
      <c r="G45" s="2"/>
      <c r="H45" s="2"/>
      <c r="I45" s="2"/>
      <c r="J45" s="2"/>
      <c r="K45" s="2"/>
      <c r="L45" s="2"/>
      <c r="M45" s="2"/>
    </row>
    <row r="46" spans="1:13" x14ac:dyDescent="0.3">
      <c r="A46" s="42"/>
      <c r="B46" s="2" t="s">
        <v>126</v>
      </c>
      <c r="C46" s="2">
        <v>1</v>
      </c>
      <c r="D46" s="2">
        <v>2</v>
      </c>
      <c r="E46" s="2">
        <v>3</v>
      </c>
      <c r="F46" s="2">
        <v>4</v>
      </c>
      <c r="G46" s="2">
        <v>5</v>
      </c>
      <c r="H46" s="2"/>
      <c r="I46" s="2"/>
      <c r="J46" s="2"/>
      <c r="K46" s="2"/>
      <c r="L46" s="2"/>
      <c r="M46" s="2"/>
    </row>
    <row r="47" spans="1:13" x14ac:dyDescent="0.3">
      <c r="A47" s="42"/>
      <c r="B47" s="2" t="s">
        <v>143</v>
      </c>
      <c r="C47" s="78">
        <f>D13</f>
        <v>1800</v>
      </c>
      <c r="D47" s="78">
        <f>E13</f>
        <v>1200</v>
      </c>
      <c r="E47" s="78">
        <f>F13</f>
        <v>1000</v>
      </c>
      <c r="F47" s="78">
        <f>G13</f>
        <v>750</v>
      </c>
      <c r="G47" s="78">
        <f>H13</f>
        <v>600</v>
      </c>
      <c r="H47" s="78"/>
      <c r="I47" s="78"/>
      <c r="J47" s="78"/>
      <c r="K47" s="78"/>
      <c r="L47" s="2"/>
      <c r="M47" s="2"/>
    </row>
    <row r="48" spans="1:13" x14ac:dyDescent="0.3">
      <c r="A48" s="42"/>
      <c r="B48" s="2" t="s">
        <v>144</v>
      </c>
      <c r="C48" s="67">
        <f>VLOOKUP(C46,$B$41:$E$45,4,FALSE)</f>
        <v>1.9E-2</v>
      </c>
      <c r="D48" s="67">
        <f>VLOOKUP(D46,$B$41:$E$45,4,FALSE)</f>
        <v>1.9E-2</v>
      </c>
      <c r="E48" s="67">
        <f>VLOOKUP(E46,$B$41:$E$45,4,FALSE)</f>
        <v>1.9700000000000002E-2</v>
      </c>
      <c r="F48" s="67">
        <f>VLOOKUP(F46,$B$41:$E$45,4,FALSE)</f>
        <v>2.1150000000000002E-2</v>
      </c>
      <c r="G48" s="67">
        <f>VLOOKUP(G46,$B$41:$E$45,4,FALSE)</f>
        <v>2.2099999999999998E-2</v>
      </c>
      <c r="H48" s="67"/>
      <c r="I48" s="67"/>
      <c r="J48" s="67"/>
      <c r="K48" s="67"/>
      <c r="L48" s="2"/>
      <c r="M48" s="2"/>
    </row>
    <row r="49" spans="1:13" ht="15" thickBot="1" x14ac:dyDescent="0.35">
      <c r="A49" s="42"/>
      <c r="B49" s="2" t="s">
        <v>145</v>
      </c>
      <c r="C49" s="79">
        <f>C47*(1+C48)^-C46</f>
        <v>1766.4376840039256</v>
      </c>
      <c r="D49" s="79">
        <f>D47*(1+D48)^-D46</f>
        <v>1155.6674412848711</v>
      </c>
      <c r="E49" s="79">
        <f>E47*(1+E48)^-E46</f>
        <v>943.15428476496379</v>
      </c>
      <c r="F49" s="79">
        <f>F47*(1+F48)^-F46</f>
        <v>689.76808597103582</v>
      </c>
      <c r="G49" s="79">
        <f>G47*(1+G48)^-G46</f>
        <v>537.8786534169592</v>
      </c>
      <c r="H49" s="79"/>
      <c r="I49" s="80"/>
      <c r="J49" s="79"/>
      <c r="K49" s="79"/>
      <c r="L49" s="2"/>
      <c r="M49" s="2"/>
    </row>
    <row r="50" spans="1:13" ht="15" thickBot="1" x14ac:dyDescent="0.35">
      <c r="A50" s="42"/>
      <c r="B50" s="2" t="s">
        <v>146</v>
      </c>
      <c r="C50" s="81">
        <f>SUM(C49:J49)</f>
        <v>5092.9061494417556</v>
      </c>
      <c r="D50" s="82"/>
      <c r="E50" s="82"/>
      <c r="F50" s="82"/>
      <c r="G50" s="82"/>
      <c r="H50" s="82"/>
      <c r="I50" s="80"/>
      <c r="J50" s="82"/>
      <c r="K50" s="82"/>
      <c r="L50" s="2"/>
      <c r="M50" s="2"/>
    </row>
    <row r="51" spans="1:13" x14ac:dyDescent="0.3">
      <c r="A51" s="42"/>
      <c r="B51" s="2"/>
      <c r="C51" s="2"/>
      <c r="D51" s="2"/>
      <c r="E51" s="2"/>
      <c r="F51" s="2"/>
      <c r="G51" s="2"/>
      <c r="H51" s="2"/>
      <c r="I51" s="2"/>
      <c r="J51" s="2"/>
      <c r="K51" s="2"/>
      <c r="L51" s="2"/>
      <c r="M51" s="2"/>
    </row>
    <row r="52" spans="1:13" x14ac:dyDescent="0.3">
      <c r="A52" s="42" t="s">
        <v>19</v>
      </c>
      <c r="B52" s="76" t="s">
        <v>135</v>
      </c>
      <c r="C52" s="76" t="s">
        <v>147</v>
      </c>
      <c r="D52" s="76" t="s">
        <v>148</v>
      </c>
      <c r="E52" s="76" t="s">
        <v>149</v>
      </c>
      <c r="F52" s="2"/>
      <c r="G52" s="1"/>
      <c r="H52" s="1"/>
      <c r="I52" s="2"/>
      <c r="J52" s="2"/>
      <c r="K52" s="2"/>
      <c r="L52" s="2"/>
      <c r="M52" s="2"/>
    </row>
    <row r="53" spans="1:13" x14ac:dyDescent="0.3">
      <c r="A53" s="42"/>
      <c r="B53" s="77" t="s">
        <v>139</v>
      </c>
      <c r="C53" s="77"/>
      <c r="D53" s="77" t="s">
        <v>150</v>
      </c>
      <c r="E53" s="77" t="s">
        <v>141</v>
      </c>
      <c r="F53" s="2"/>
      <c r="G53" s="2"/>
      <c r="H53" s="1"/>
      <c r="I53" s="2"/>
      <c r="J53" s="2"/>
      <c r="K53" s="2"/>
      <c r="L53" s="2"/>
      <c r="M53" s="2"/>
    </row>
    <row r="54" spans="1:13" x14ac:dyDescent="0.3">
      <c r="A54" s="42"/>
      <c r="B54" s="77"/>
      <c r="C54" s="77"/>
      <c r="D54" s="77"/>
      <c r="E54" s="77" t="s">
        <v>142</v>
      </c>
      <c r="F54" s="2"/>
      <c r="G54" s="2"/>
      <c r="H54" s="1"/>
      <c r="I54" s="2"/>
      <c r="J54" s="2"/>
      <c r="K54" s="2"/>
      <c r="L54" s="2"/>
      <c r="M54" s="2"/>
    </row>
    <row r="55" spans="1:13" x14ac:dyDescent="0.3">
      <c r="A55" s="42"/>
      <c r="B55" s="69">
        <v>1</v>
      </c>
      <c r="C55" s="70">
        <f>D6</f>
        <v>0.01</v>
      </c>
      <c r="D55" s="70">
        <f>I6</f>
        <v>5.0000000000000001E-3</v>
      </c>
      <c r="E55" s="70">
        <f t="shared" ref="E55:E59" si="1">C55+D55</f>
        <v>1.4999999999999999E-2</v>
      </c>
      <c r="F55" s="2"/>
      <c r="G55" s="2"/>
      <c r="H55" s="2"/>
      <c r="I55" s="2"/>
      <c r="J55" s="2"/>
      <c r="K55" s="2"/>
      <c r="L55" s="2"/>
      <c r="M55" s="2"/>
    </row>
    <row r="56" spans="1:13" x14ac:dyDescent="0.3">
      <c r="A56" s="42"/>
      <c r="B56" s="69">
        <v>2</v>
      </c>
      <c r="C56" s="70">
        <f>D7</f>
        <v>1.0999999999999999E-2</v>
      </c>
      <c r="D56" s="70">
        <f>I7</f>
        <v>6.0000000000000001E-3</v>
      </c>
      <c r="E56" s="70">
        <f t="shared" si="1"/>
        <v>1.7000000000000001E-2</v>
      </c>
      <c r="F56" s="2"/>
      <c r="G56" s="2"/>
      <c r="H56" s="2"/>
      <c r="I56" s="2"/>
      <c r="J56" s="2"/>
      <c r="K56" s="2"/>
      <c r="L56" s="2"/>
      <c r="M56" s="2"/>
    </row>
    <row r="57" spans="1:13" x14ac:dyDescent="0.3">
      <c r="A57" s="42"/>
      <c r="B57" s="69">
        <v>3</v>
      </c>
      <c r="C57" s="70">
        <f>D8</f>
        <v>1.2E-2</v>
      </c>
      <c r="D57" s="70">
        <f>I8</f>
        <v>7.0000000000000001E-3</v>
      </c>
      <c r="E57" s="70">
        <f t="shared" si="1"/>
        <v>1.9E-2</v>
      </c>
      <c r="F57" s="2"/>
      <c r="G57" s="2"/>
      <c r="H57" s="2"/>
      <c r="I57" s="2"/>
      <c r="J57" s="2"/>
      <c r="K57" s="2"/>
      <c r="L57" s="2"/>
      <c r="M57" s="2"/>
    </row>
    <row r="58" spans="1:13" x14ac:dyDescent="0.3">
      <c r="A58" s="42"/>
      <c r="B58" s="69">
        <v>4</v>
      </c>
      <c r="C58" s="70">
        <f>D9</f>
        <v>1.3000000000000001E-2</v>
      </c>
      <c r="D58" s="70">
        <f>I9</f>
        <v>8.0000000000000002E-3</v>
      </c>
      <c r="E58" s="70">
        <f t="shared" si="1"/>
        <v>2.1000000000000001E-2</v>
      </c>
      <c r="F58" s="2"/>
      <c r="G58" s="2"/>
      <c r="H58" s="2"/>
      <c r="I58" s="2"/>
      <c r="J58" s="2"/>
      <c r="K58" s="2"/>
      <c r="L58" s="2"/>
      <c r="M58" s="2"/>
    </row>
    <row r="59" spans="1:13" x14ac:dyDescent="0.3">
      <c r="A59" s="42"/>
      <c r="B59" s="69">
        <v>5</v>
      </c>
      <c r="C59" s="70">
        <f>D10</f>
        <v>1.4000000000000002E-2</v>
      </c>
      <c r="D59" s="70">
        <f>I10</f>
        <v>8.9999999999999993E-3</v>
      </c>
      <c r="E59" s="70">
        <f t="shared" si="1"/>
        <v>2.3E-2</v>
      </c>
      <c r="F59" s="2"/>
      <c r="G59" s="2"/>
      <c r="H59" s="2"/>
      <c r="I59" s="2"/>
      <c r="J59" s="2"/>
      <c r="K59" s="2"/>
      <c r="L59" s="2"/>
      <c r="M59" s="2"/>
    </row>
    <row r="60" spans="1:13" x14ac:dyDescent="0.3">
      <c r="A60" s="42"/>
      <c r="B60" s="2" t="s">
        <v>126</v>
      </c>
      <c r="C60" s="2">
        <v>1</v>
      </c>
      <c r="D60" s="2">
        <v>2</v>
      </c>
      <c r="E60" s="2">
        <v>3</v>
      </c>
      <c r="F60" s="2">
        <v>4</v>
      </c>
      <c r="G60" s="2">
        <v>5</v>
      </c>
      <c r="H60" s="2"/>
      <c r="I60" s="2"/>
      <c r="J60" s="2"/>
      <c r="K60" s="2"/>
      <c r="L60" s="2"/>
      <c r="M60" s="2"/>
    </row>
    <row r="61" spans="1:13" x14ac:dyDescent="0.3">
      <c r="A61" s="42"/>
      <c r="B61" s="2" t="s">
        <v>143</v>
      </c>
      <c r="C61" s="78">
        <f>D13</f>
        <v>1800</v>
      </c>
      <c r="D61" s="78">
        <f>E13</f>
        <v>1200</v>
      </c>
      <c r="E61" s="78">
        <f>F13</f>
        <v>1000</v>
      </c>
      <c r="F61" s="78">
        <f>G13</f>
        <v>750</v>
      </c>
      <c r="G61" s="78">
        <f>H13</f>
        <v>600</v>
      </c>
      <c r="H61" s="78"/>
      <c r="I61" s="78"/>
      <c r="J61" s="78"/>
      <c r="K61" s="78"/>
      <c r="L61" s="2"/>
      <c r="M61" s="2"/>
    </row>
    <row r="62" spans="1:13" x14ac:dyDescent="0.3">
      <c r="A62" s="42"/>
      <c r="B62" s="2" t="s">
        <v>144</v>
      </c>
      <c r="C62" s="67">
        <f>VLOOKUP(C60,$B$55:$E$59,4,FALSE)</f>
        <v>1.4999999999999999E-2</v>
      </c>
      <c r="D62" s="67">
        <f t="shared" ref="D62:G62" si="2">VLOOKUP(D60,$B$55:$E$59,4,FALSE)</f>
        <v>1.7000000000000001E-2</v>
      </c>
      <c r="E62" s="67">
        <f t="shared" si="2"/>
        <v>1.9E-2</v>
      </c>
      <c r="F62" s="67">
        <f t="shared" si="2"/>
        <v>2.1000000000000001E-2</v>
      </c>
      <c r="G62" s="67">
        <f t="shared" si="2"/>
        <v>2.3E-2</v>
      </c>
      <c r="H62" s="67"/>
      <c r="I62" s="67"/>
      <c r="J62" s="67"/>
      <c r="K62" s="67"/>
      <c r="L62" s="2"/>
      <c r="M62" s="2"/>
    </row>
    <row r="63" spans="1:13" ht="15" thickBot="1" x14ac:dyDescent="0.35">
      <c r="A63" s="42"/>
      <c r="B63" s="2" t="s">
        <v>145</v>
      </c>
      <c r="C63" s="79">
        <f>C61*(1+C62)^-C60</f>
        <v>1773.3990147783254</v>
      </c>
      <c r="D63" s="79">
        <f t="shared" ref="D63:G63" si="3">D61*(1+D62)^-D60</f>
        <v>1160.21730870192</v>
      </c>
      <c r="E63" s="79">
        <f t="shared" si="3"/>
        <v>945.09931410277341</v>
      </c>
      <c r="F63" s="79">
        <f t="shared" si="3"/>
        <v>690.173523839729</v>
      </c>
      <c r="G63" s="79">
        <f t="shared" si="3"/>
        <v>535.51677773534584</v>
      </c>
      <c r="H63" s="79"/>
      <c r="I63" s="80"/>
      <c r="J63" s="79"/>
      <c r="K63" s="79"/>
      <c r="L63" s="2"/>
      <c r="M63" s="2"/>
    </row>
    <row r="64" spans="1:13" ht="15" thickBot="1" x14ac:dyDescent="0.35">
      <c r="A64" s="42"/>
      <c r="B64" s="2" t="s">
        <v>146</v>
      </c>
      <c r="C64" s="81">
        <f>SUM(C63:J63)</f>
        <v>5104.405939158094</v>
      </c>
      <c r="D64" s="82"/>
      <c r="E64" s="82"/>
      <c r="F64" s="82"/>
      <c r="G64" s="82"/>
      <c r="H64" s="82"/>
      <c r="I64" s="80"/>
      <c r="J64" s="82"/>
      <c r="K64" s="82"/>
      <c r="L64" s="2"/>
      <c r="M64" s="2"/>
    </row>
    <row r="65" spans="1:13" x14ac:dyDescent="0.3">
      <c r="A65" s="42"/>
      <c r="B65" s="2"/>
      <c r="C65" s="2"/>
      <c r="D65" s="2"/>
      <c r="E65" s="2"/>
      <c r="F65" s="2"/>
      <c r="G65" s="2"/>
      <c r="H65" s="2"/>
      <c r="I65" s="2"/>
      <c r="J65" s="2"/>
      <c r="K65" s="2"/>
      <c r="L65" s="2"/>
      <c r="M65" s="2"/>
    </row>
    <row r="66" spans="1:13" x14ac:dyDescent="0.3">
      <c r="A66" s="56" t="s">
        <v>132</v>
      </c>
      <c r="B66" s="2" t="s">
        <v>152</v>
      </c>
      <c r="C66" s="62"/>
      <c r="D66" s="2"/>
      <c r="E66" s="2"/>
      <c r="F66" s="2"/>
      <c r="G66" s="2"/>
      <c r="H66" s="2"/>
      <c r="I66" s="2"/>
      <c r="J66" s="2"/>
      <c r="K66" s="2"/>
      <c r="L66" s="2"/>
      <c r="M66" s="2"/>
    </row>
    <row r="67" spans="1:13" x14ac:dyDescent="0.3">
      <c r="B67" s="18" t="s">
        <v>524</v>
      </c>
      <c r="C67" s="2"/>
      <c r="D67" s="2"/>
      <c r="E67" s="2"/>
      <c r="F67" s="2"/>
      <c r="G67" s="2"/>
      <c r="H67" s="2"/>
      <c r="I67" s="2"/>
      <c r="J67" s="2"/>
      <c r="K67" s="2"/>
      <c r="L67" s="2"/>
      <c r="M67" s="2"/>
    </row>
    <row r="68" spans="1:13" x14ac:dyDescent="0.3">
      <c r="B68" s="18" t="s">
        <v>525</v>
      </c>
      <c r="C68" s="2"/>
      <c r="D68" s="2"/>
      <c r="E68" s="2"/>
      <c r="F68" s="2"/>
      <c r="G68" s="2"/>
      <c r="H68" s="2"/>
      <c r="I68" s="2"/>
      <c r="J68" s="2"/>
      <c r="K68" s="2"/>
      <c r="L68" s="2"/>
      <c r="M68" s="2"/>
    </row>
    <row r="69" spans="1:13" x14ac:dyDescent="0.3">
      <c r="B69" s="18" t="s">
        <v>526</v>
      </c>
      <c r="C69" s="2"/>
      <c r="D69" s="2"/>
      <c r="E69" s="2"/>
      <c r="F69" s="2"/>
      <c r="G69" s="2"/>
      <c r="H69" s="2"/>
      <c r="I69" s="2"/>
      <c r="J69" s="2"/>
      <c r="K69" s="2"/>
      <c r="L69" s="2"/>
      <c r="M69" s="2"/>
    </row>
    <row r="70" spans="1:13" x14ac:dyDescent="0.3">
      <c r="B70" s="18" t="s">
        <v>527</v>
      </c>
      <c r="C70" s="2"/>
      <c r="D70" s="2"/>
      <c r="E70" s="2"/>
      <c r="F70" s="2"/>
      <c r="G70" s="2"/>
      <c r="H70" s="2"/>
      <c r="I70" s="2"/>
      <c r="J70" s="2"/>
      <c r="K70" s="2"/>
      <c r="L70" s="2"/>
      <c r="M70" s="2"/>
    </row>
    <row r="71" spans="1:13" x14ac:dyDescent="0.3">
      <c r="B71" s="18" t="s">
        <v>528</v>
      </c>
      <c r="C71" s="2"/>
      <c r="D71" s="2"/>
      <c r="E71" s="2"/>
      <c r="F71" s="2"/>
      <c r="G71" s="2"/>
      <c r="H71" s="2"/>
      <c r="I71" s="2"/>
      <c r="J71" s="2"/>
      <c r="K71" s="2"/>
      <c r="L71" s="2"/>
      <c r="M71" s="2"/>
    </row>
    <row r="72" spans="1:13" x14ac:dyDescent="0.3">
      <c r="A72" s="15"/>
      <c r="B72" s="2"/>
      <c r="C72" s="2"/>
      <c r="D72" s="2"/>
      <c r="E72" s="2"/>
      <c r="F72" s="2"/>
      <c r="G72" s="2"/>
      <c r="H72" s="2"/>
      <c r="I72" s="2"/>
      <c r="J72" s="2"/>
      <c r="K72" s="2"/>
      <c r="L72" s="2"/>
      <c r="M72" s="2"/>
    </row>
    <row r="73" spans="1:13" x14ac:dyDescent="0.3">
      <c r="A73" s="15"/>
      <c r="B73" s="2"/>
      <c r="C73" s="2"/>
      <c r="D73" s="2"/>
      <c r="E73" s="2"/>
      <c r="F73" s="2"/>
      <c r="G73" s="2"/>
      <c r="H73" s="2"/>
      <c r="I73" s="2"/>
      <c r="J73" s="2"/>
      <c r="K73" s="2"/>
      <c r="L73" s="2"/>
      <c r="M73" s="2"/>
    </row>
    <row r="74" spans="1:13" x14ac:dyDescent="0.3">
      <c r="A74" s="15"/>
      <c r="B74" s="2"/>
      <c r="C74" s="2"/>
      <c r="D74" s="2"/>
      <c r="E74" s="2"/>
      <c r="F74" s="2"/>
      <c r="G74" s="2"/>
      <c r="H74" s="2"/>
      <c r="I74" s="2"/>
      <c r="J74" s="2"/>
      <c r="K74" s="2"/>
      <c r="L74" s="2"/>
      <c r="M74" s="2"/>
    </row>
    <row r="75" spans="1:13" x14ac:dyDescent="0.3">
      <c r="A75" s="15"/>
      <c r="B75" s="2"/>
      <c r="C75" s="2"/>
      <c r="D75" s="2"/>
      <c r="E75" s="2"/>
      <c r="F75" s="2"/>
      <c r="G75" s="2"/>
      <c r="H75" s="2"/>
      <c r="I75" s="2"/>
      <c r="J75" s="2"/>
      <c r="K75" s="2"/>
      <c r="L75" s="2"/>
      <c r="M75" s="2"/>
    </row>
    <row r="76" spans="1:13" x14ac:dyDescent="0.3">
      <c r="A76" s="15"/>
      <c r="B76" s="2"/>
      <c r="C76" s="2"/>
      <c r="D76" s="2"/>
      <c r="E76" s="2"/>
      <c r="F76" s="2"/>
      <c r="G76" s="2"/>
      <c r="H76" s="2"/>
      <c r="I76" s="2"/>
      <c r="J76" s="2"/>
      <c r="K76" s="2"/>
      <c r="L76" s="2"/>
      <c r="M76" s="2"/>
    </row>
    <row r="77" spans="1:13" x14ac:dyDescent="0.3">
      <c r="B77" s="2"/>
      <c r="C77" s="2"/>
      <c r="D77" s="2"/>
      <c r="E77" s="2"/>
      <c r="F77" s="2"/>
      <c r="G77" s="2"/>
      <c r="H77" s="2"/>
      <c r="I77" s="2"/>
      <c r="J77" s="2"/>
      <c r="K77" s="2"/>
      <c r="L77" s="2"/>
      <c r="M77" s="2"/>
    </row>
    <row r="78" spans="1:13" x14ac:dyDescent="0.3">
      <c r="B78" s="2"/>
      <c r="C78" s="2"/>
      <c r="D78" s="2"/>
      <c r="E78" s="2"/>
      <c r="F78" s="2"/>
      <c r="G78" s="2"/>
      <c r="H78" s="2"/>
      <c r="I78" s="2"/>
      <c r="J78" s="2"/>
      <c r="K78" s="2"/>
      <c r="L78" s="2"/>
      <c r="M78" s="2"/>
    </row>
    <row r="79" spans="1:13" x14ac:dyDescent="0.3">
      <c r="B79" s="2"/>
      <c r="C79" s="2"/>
      <c r="D79" s="2"/>
      <c r="E79" s="2"/>
      <c r="F79" s="2"/>
      <c r="G79" s="2"/>
      <c r="H79" s="2"/>
      <c r="I79" s="2"/>
      <c r="J79" s="2"/>
      <c r="K79" s="2"/>
      <c r="L79" s="2"/>
      <c r="M79" s="2"/>
    </row>
    <row r="80" spans="1:13" x14ac:dyDescent="0.3">
      <c r="B80" s="2"/>
      <c r="C80" s="2"/>
      <c r="D80" s="2"/>
      <c r="E80" s="2"/>
      <c r="F80" s="2"/>
      <c r="G80" s="2"/>
      <c r="H80" s="2"/>
      <c r="I80" s="2"/>
      <c r="J80" s="2"/>
      <c r="K80" s="2"/>
      <c r="L80" s="2"/>
      <c r="M80" s="2"/>
    </row>
    <row r="81" spans="2:13" x14ac:dyDescent="0.3">
      <c r="B81" s="2"/>
      <c r="C81" s="2"/>
      <c r="D81" s="2"/>
      <c r="E81" s="2"/>
      <c r="F81" s="2"/>
      <c r="G81" s="2"/>
      <c r="H81" s="2"/>
      <c r="I81" s="2"/>
      <c r="J81" s="2"/>
      <c r="K81" s="2"/>
      <c r="L81" s="2"/>
      <c r="M81" s="2"/>
    </row>
    <row r="82" spans="2:13" x14ac:dyDescent="0.3">
      <c r="B82" s="2"/>
      <c r="C82" s="2"/>
      <c r="D82" s="2"/>
      <c r="E82" s="2"/>
      <c r="F82" s="2"/>
      <c r="G82" s="2"/>
      <c r="H82" s="2"/>
      <c r="I82" s="2"/>
      <c r="J82" s="2"/>
      <c r="K82" s="2"/>
      <c r="L82" s="2"/>
      <c r="M82" s="2"/>
    </row>
    <row r="83" spans="2:13" x14ac:dyDescent="0.3">
      <c r="B83" s="2"/>
      <c r="C83" s="2"/>
      <c r="D83" s="2"/>
      <c r="E83" s="2"/>
      <c r="F83" s="2"/>
      <c r="G83" s="2"/>
      <c r="H83" s="2"/>
      <c r="I83" s="2"/>
      <c r="J83" s="2"/>
      <c r="K83" s="2"/>
      <c r="L83" s="2"/>
      <c r="M83" s="2"/>
    </row>
    <row r="84" spans="2:13" x14ac:dyDescent="0.3">
      <c r="B84" s="2"/>
      <c r="C84" s="2"/>
      <c r="D84" s="2"/>
      <c r="E84" s="2"/>
      <c r="F84" s="2"/>
      <c r="G84" s="2"/>
      <c r="H84" s="2"/>
      <c r="I84" s="2"/>
      <c r="J84" s="2"/>
      <c r="K84" s="2"/>
      <c r="L84" s="2"/>
      <c r="M84" s="2"/>
    </row>
    <row r="85" spans="2:13" x14ac:dyDescent="0.3">
      <c r="B85" s="2"/>
      <c r="C85" s="2"/>
      <c r="D85" s="2"/>
      <c r="E85" s="2"/>
      <c r="F85" s="2"/>
      <c r="G85" s="2"/>
      <c r="H85" s="2"/>
      <c r="I85" s="2"/>
      <c r="J85" s="2"/>
      <c r="K85" s="2"/>
      <c r="L85" s="2"/>
      <c r="M85" s="2"/>
    </row>
    <row r="86" spans="2:13" x14ac:dyDescent="0.3">
      <c r="B86" s="2"/>
      <c r="C86" s="2"/>
      <c r="D86" s="2"/>
      <c r="E86" s="2"/>
      <c r="F86" s="2"/>
      <c r="G86" s="2"/>
      <c r="H86" s="2"/>
      <c r="I86" s="2"/>
      <c r="J86" s="2"/>
      <c r="K86" s="2"/>
      <c r="L86" s="2"/>
      <c r="M86" s="2"/>
    </row>
    <row r="87" spans="2:13" x14ac:dyDescent="0.3">
      <c r="B87" s="2"/>
      <c r="C87" s="2"/>
      <c r="D87" s="2"/>
      <c r="E87" s="2"/>
      <c r="F87" s="2"/>
      <c r="G87" s="2"/>
      <c r="H87" s="2"/>
      <c r="I87" s="2"/>
      <c r="J87" s="2"/>
      <c r="K87" s="2"/>
      <c r="L87" s="2"/>
      <c r="M87" s="2"/>
    </row>
    <row r="88" spans="2:13" x14ac:dyDescent="0.3">
      <c r="B88" s="2"/>
      <c r="C88" s="2"/>
      <c r="D88" s="2"/>
      <c r="E88" s="2"/>
      <c r="F88" s="2"/>
      <c r="G88" s="2"/>
      <c r="H88" s="2"/>
      <c r="I88" s="2"/>
      <c r="J88" s="2"/>
      <c r="K88" s="2"/>
      <c r="L88" s="2"/>
      <c r="M88" s="2"/>
    </row>
    <row r="89" spans="2:13" x14ac:dyDescent="0.3">
      <c r="B89" s="2"/>
      <c r="C89" s="2"/>
      <c r="D89" s="2"/>
      <c r="E89" s="2"/>
      <c r="F89" s="2"/>
      <c r="G89" s="2"/>
      <c r="H89" s="2"/>
      <c r="I89" s="2"/>
      <c r="J89" s="2"/>
      <c r="K89" s="2"/>
      <c r="L89" s="2"/>
      <c r="M89" s="2"/>
    </row>
    <row r="90" spans="2:13" x14ac:dyDescent="0.3">
      <c r="B90" s="2"/>
      <c r="C90" s="2"/>
      <c r="D90" s="2"/>
      <c r="E90" s="2"/>
      <c r="F90" s="2"/>
      <c r="G90" s="2"/>
      <c r="H90" s="2"/>
      <c r="I90" s="2"/>
      <c r="J90" s="2"/>
      <c r="K90" s="2"/>
      <c r="L90" s="2"/>
      <c r="M90" s="2"/>
    </row>
    <row r="91" spans="2:13" x14ac:dyDescent="0.3">
      <c r="B91" s="2"/>
      <c r="C91" s="2"/>
      <c r="D91" s="2"/>
      <c r="E91" s="2"/>
      <c r="F91" s="2"/>
      <c r="G91" s="2"/>
      <c r="H91" s="2"/>
      <c r="I91" s="2"/>
      <c r="J91" s="2"/>
      <c r="K91" s="2"/>
      <c r="L91" s="2"/>
      <c r="M91" s="2"/>
    </row>
    <row r="92" spans="2:13" x14ac:dyDescent="0.3">
      <c r="B92" s="2"/>
      <c r="C92" s="2"/>
      <c r="D92" s="2"/>
      <c r="E92" s="2"/>
      <c r="F92" s="2"/>
      <c r="G92" s="2"/>
      <c r="H92" s="2"/>
      <c r="I92" s="2"/>
      <c r="J92" s="2"/>
      <c r="K92" s="2"/>
      <c r="L92" s="2"/>
      <c r="M92" s="2"/>
    </row>
    <row r="93" spans="2:13" x14ac:dyDescent="0.3">
      <c r="B93" s="2"/>
      <c r="C93" s="2"/>
      <c r="D93" s="2"/>
      <c r="E93" s="2"/>
      <c r="F93" s="2"/>
      <c r="G93" s="2"/>
      <c r="H93" s="2"/>
      <c r="I93" s="2"/>
      <c r="J93" s="2"/>
      <c r="K93" s="2"/>
      <c r="L93" s="2"/>
      <c r="M93" s="2"/>
    </row>
    <row r="94" spans="2:13" x14ac:dyDescent="0.3">
      <c r="B94" s="2"/>
      <c r="C94" s="2"/>
      <c r="D94" s="2"/>
      <c r="E94" s="2"/>
      <c r="F94" s="2"/>
      <c r="G94" s="2"/>
      <c r="H94" s="2"/>
      <c r="I94" s="2"/>
      <c r="J94" s="2"/>
      <c r="K94" s="2"/>
      <c r="L94" s="2"/>
      <c r="M94" s="2"/>
    </row>
    <row r="95" spans="2:13" x14ac:dyDescent="0.3">
      <c r="B95" s="2"/>
      <c r="C95" s="2"/>
      <c r="D95" s="2"/>
      <c r="E95" s="2"/>
      <c r="F95" s="2"/>
      <c r="G95" s="2"/>
      <c r="H95" s="2"/>
      <c r="I95" s="2"/>
      <c r="J95" s="2"/>
      <c r="K95" s="2"/>
      <c r="L95" s="2"/>
      <c r="M95" s="2"/>
    </row>
    <row r="96" spans="2:13" x14ac:dyDescent="0.3">
      <c r="B96" s="2"/>
      <c r="C96" s="2"/>
      <c r="D96" s="2"/>
      <c r="E96" s="2"/>
      <c r="F96" s="2"/>
      <c r="G96" s="2"/>
      <c r="H96" s="2"/>
      <c r="I96" s="2"/>
      <c r="J96" s="2"/>
      <c r="K96" s="2"/>
      <c r="L96" s="2"/>
      <c r="M96" s="2"/>
    </row>
    <row r="97" spans="2:13" x14ac:dyDescent="0.3">
      <c r="B97" s="2"/>
      <c r="C97" s="2"/>
      <c r="D97" s="2"/>
      <c r="E97" s="2"/>
      <c r="F97" s="2"/>
      <c r="G97" s="2"/>
      <c r="H97" s="2"/>
      <c r="I97" s="2"/>
      <c r="J97" s="2"/>
      <c r="K97" s="2"/>
      <c r="L97" s="2"/>
      <c r="M97" s="2"/>
    </row>
    <row r="98" spans="2:13" x14ac:dyDescent="0.3">
      <c r="B98" s="2"/>
      <c r="C98" s="2"/>
      <c r="D98" s="2"/>
      <c r="E98" s="2"/>
      <c r="F98" s="2"/>
      <c r="G98" s="2"/>
      <c r="H98" s="2"/>
      <c r="I98" s="2"/>
      <c r="J98" s="2"/>
      <c r="K98" s="2"/>
      <c r="L98" s="2"/>
      <c r="M98" s="2"/>
    </row>
    <row r="99" spans="2:13" x14ac:dyDescent="0.3">
      <c r="B99" s="2"/>
      <c r="C99" s="2"/>
      <c r="D99" s="2"/>
      <c r="E99" s="2"/>
      <c r="F99" s="2"/>
      <c r="G99" s="2"/>
      <c r="H99" s="2"/>
      <c r="I99" s="2"/>
      <c r="J99" s="2"/>
      <c r="K99" s="2"/>
      <c r="L99" s="2"/>
      <c r="M99" s="2"/>
    </row>
    <row r="100" spans="2:13" x14ac:dyDescent="0.3">
      <c r="B100" s="2"/>
      <c r="C100" s="2"/>
      <c r="D100" s="2"/>
      <c r="E100" s="2"/>
      <c r="F100" s="2"/>
      <c r="G100" s="2"/>
      <c r="H100" s="2"/>
      <c r="I100" s="2"/>
      <c r="J100" s="2"/>
      <c r="K100" s="2"/>
      <c r="L100" s="2"/>
      <c r="M100" s="2"/>
    </row>
    <row r="101" spans="2:13" x14ac:dyDescent="0.3">
      <c r="B101" s="2"/>
      <c r="C101" s="2"/>
      <c r="D101" s="2"/>
      <c r="E101" s="2"/>
      <c r="F101" s="2"/>
      <c r="G101" s="2"/>
      <c r="H101" s="2"/>
      <c r="I101" s="2"/>
      <c r="J101" s="2"/>
      <c r="K101" s="2"/>
      <c r="L101" s="2"/>
      <c r="M101" s="2"/>
    </row>
    <row r="102" spans="2:13" x14ac:dyDescent="0.3">
      <c r="B102" s="2"/>
      <c r="C102" s="2"/>
      <c r="D102" s="2"/>
      <c r="E102" s="2"/>
      <c r="F102" s="2"/>
      <c r="G102" s="2"/>
      <c r="H102" s="2"/>
      <c r="I102" s="2"/>
      <c r="J102" s="2"/>
      <c r="K102" s="2"/>
      <c r="L102" s="2"/>
      <c r="M102" s="2"/>
    </row>
    <row r="103" spans="2:13" x14ac:dyDescent="0.3">
      <c r="B103" s="2"/>
      <c r="C103" s="2"/>
      <c r="D103" s="2"/>
      <c r="E103" s="2"/>
      <c r="F103" s="2"/>
      <c r="G103" s="2"/>
      <c r="H103" s="2"/>
      <c r="I103" s="2"/>
      <c r="J103" s="2"/>
      <c r="K103" s="2"/>
      <c r="L103" s="2"/>
      <c r="M103" s="2"/>
    </row>
    <row r="104" spans="2:13" x14ac:dyDescent="0.3">
      <c r="B104" s="2"/>
      <c r="C104" s="2"/>
      <c r="D104" s="2"/>
      <c r="E104" s="2"/>
      <c r="F104" s="2"/>
      <c r="G104" s="2"/>
      <c r="H104" s="2"/>
      <c r="I104" s="2"/>
      <c r="J104" s="2"/>
      <c r="K104" s="2"/>
      <c r="L104" s="2"/>
      <c r="M104" s="2"/>
    </row>
    <row r="105" spans="2:13" x14ac:dyDescent="0.3">
      <c r="B105" s="2"/>
      <c r="C105" s="2"/>
      <c r="D105" s="2"/>
      <c r="E105" s="2"/>
      <c r="F105" s="2"/>
      <c r="G105" s="2"/>
      <c r="H105" s="2"/>
      <c r="I105" s="2"/>
      <c r="J105" s="2"/>
      <c r="K105" s="2"/>
      <c r="L105" s="2"/>
      <c r="M105" s="2"/>
    </row>
    <row r="106" spans="2:13" x14ac:dyDescent="0.3">
      <c r="B106" s="2"/>
      <c r="C106" s="2"/>
      <c r="D106" s="2"/>
      <c r="E106" s="2"/>
      <c r="F106" s="2"/>
      <c r="G106" s="2"/>
      <c r="H106" s="2"/>
      <c r="I106" s="2"/>
      <c r="J106" s="2"/>
      <c r="K106" s="2"/>
      <c r="L106" s="2"/>
      <c r="M106" s="2"/>
    </row>
    <row r="107" spans="2:13" x14ac:dyDescent="0.3">
      <c r="B107" s="2"/>
      <c r="C107" s="2"/>
      <c r="D107" s="2"/>
      <c r="E107" s="2"/>
      <c r="F107" s="2"/>
      <c r="G107" s="2"/>
      <c r="H107" s="2"/>
      <c r="I107" s="2"/>
      <c r="J107" s="2"/>
      <c r="K107" s="2"/>
      <c r="L107" s="2"/>
      <c r="M107" s="2"/>
    </row>
    <row r="108" spans="2:13" x14ac:dyDescent="0.3">
      <c r="B108" s="2"/>
      <c r="C108" s="2"/>
      <c r="D108" s="2"/>
      <c r="E108" s="2"/>
      <c r="F108" s="2"/>
      <c r="G108" s="2"/>
      <c r="H108" s="2"/>
      <c r="I108" s="2"/>
      <c r="J108" s="2"/>
      <c r="K108" s="2"/>
      <c r="L108" s="2"/>
      <c r="M108" s="2"/>
    </row>
    <row r="109" spans="2:13" x14ac:dyDescent="0.3">
      <c r="B109" s="2"/>
      <c r="C109" s="2"/>
      <c r="D109" s="2"/>
      <c r="E109" s="2"/>
      <c r="F109" s="2"/>
      <c r="G109" s="2"/>
      <c r="H109" s="2"/>
      <c r="I109" s="2"/>
      <c r="J109" s="2"/>
      <c r="K109" s="2"/>
      <c r="L109" s="2"/>
      <c r="M109" s="2"/>
    </row>
    <row r="110" spans="2:13" x14ac:dyDescent="0.3">
      <c r="B110" s="2"/>
      <c r="C110" s="2"/>
      <c r="D110" s="2"/>
      <c r="E110" s="2"/>
      <c r="F110" s="2"/>
      <c r="G110" s="2"/>
      <c r="H110" s="2"/>
      <c r="I110" s="2"/>
      <c r="J110" s="2"/>
      <c r="K110" s="2"/>
      <c r="L110" s="2"/>
      <c r="M110" s="2"/>
    </row>
    <row r="111" spans="2:13" x14ac:dyDescent="0.3">
      <c r="B111" s="2"/>
      <c r="C111" s="2"/>
      <c r="D111" s="2"/>
      <c r="E111" s="2"/>
      <c r="F111" s="2"/>
      <c r="G111" s="2"/>
      <c r="H111" s="2"/>
      <c r="I111" s="2"/>
      <c r="J111" s="2"/>
      <c r="K111" s="2"/>
      <c r="L111" s="2"/>
      <c r="M111" s="2"/>
    </row>
    <row r="112" spans="2:13" x14ac:dyDescent="0.3">
      <c r="B112" s="2"/>
      <c r="C112" s="2"/>
      <c r="D112" s="2"/>
      <c r="E112" s="2"/>
      <c r="F112" s="2"/>
      <c r="G112" s="2"/>
      <c r="H112" s="2"/>
      <c r="I112" s="2"/>
      <c r="J112" s="2"/>
      <c r="K112" s="2"/>
      <c r="L112" s="2"/>
      <c r="M112" s="2"/>
    </row>
    <row r="113" spans="2:13" x14ac:dyDescent="0.3">
      <c r="B113" s="2"/>
      <c r="C113" s="2"/>
      <c r="D113" s="2"/>
      <c r="E113" s="2"/>
      <c r="F113" s="2"/>
      <c r="G113" s="2"/>
      <c r="H113" s="2"/>
      <c r="I113" s="2"/>
      <c r="J113" s="2"/>
      <c r="K113" s="2"/>
      <c r="L113" s="2"/>
      <c r="M113" s="2"/>
    </row>
    <row r="114" spans="2:13" x14ac:dyDescent="0.3">
      <c r="B114" s="2"/>
      <c r="C114" s="2"/>
      <c r="D114" s="2"/>
      <c r="E114" s="2"/>
      <c r="F114" s="2"/>
      <c r="G114" s="2"/>
      <c r="H114" s="2"/>
      <c r="I114" s="2"/>
      <c r="J114" s="2"/>
      <c r="K114" s="2"/>
      <c r="L114" s="2"/>
      <c r="M114" s="2"/>
    </row>
    <row r="115" spans="2:13" x14ac:dyDescent="0.3">
      <c r="B115" s="20"/>
      <c r="C115" s="20"/>
      <c r="D115" s="20"/>
      <c r="E115" s="20"/>
      <c r="F115" s="20"/>
      <c r="G115" s="20"/>
      <c r="H115" s="20"/>
      <c r="I115" s="20"/>
      <c r="J115" s="20"/>
      <c r="K115" s="20"/>
      <c r="L115" s="20"/>
      <c r="M115" s="20"/>
    </row>
    <row r="116" spans="2:13" x14ac:dyDescent="0.3">
      <c r="B116" s="20"/>
      <c r="C116" s="20"/>
      <c r="D116" s="20"/>
      <c r="E116" s="20"/>
      <c r="F116" s="20"/>
      <c r="G116" s="20"/>
      <c r="H116" s="20"/>
      <c r="I116" s="20"/>
      <c r="J116" s="20"/>
      <c r="K116" s="20"/>
      <c r="L116" s="20"/>
      <c r="M116" s="20"/>
    </row>
    <row r="117" spans="2:13" x14ac:dyDescent="0.3">
      <c r="B117" s="20"/>
      <c r="C117" s="20"/>
      <c r="D117" s="20"/>
      <c r="E117" s="20"/>
      <c r="F117" s="20"/>
      <c r="G117" s="20"/>
      <c r="H117" s="20"/>
      <c r="I117" s="20"/>
      <c r="J117" s="20"/>
      <c r="K117" s="20"/>
      <c r="L117" s="20"/>
      <c r="M117" s="20"/>
    </row>
    <row r="118" spans="2:13" x14ac:dyDescent="0.3">
      <c r="B118" s="20"/>
      <c r="C118" s="20"/>
      <c r="D118" s="20"/>
      <c r="E118" s="20"/>
      <c r="F118" s="20"/>
      <c r="G118" s="20"/>
      <c r="H118" s="20"/>
      <c r="I118" s="20"/>
      <c r="J118" s="20"/>
      <c r="K118" s="20"/>
      <c r="L118" s="20"/>
      <c r="M118" s="20"/>
    </row>
    <row r="119" spans="2:13" x14ac:dyDescent="0.3">
      <c r="B119" s="20"/>
      <c r="C119" s="20"/>
      <c r="D119" s="20"/>
      <c r="E119" s="20"/>
      <c r="F119" s="20"/>
      <c r="G119" s="20"/>
      <c r="H119" s="20"/>
      <c r="I119" s="20"/>
      <c r="J119" s="20"/>
      <c r="K119" s="20"/>
      <c r="L119" s="20"/>
      <c r="M119" s="20"/>
    </row>
    <row r="120" spans="2:13" x14ac:dyDescent="0.3">
      <c r="B120" s="20"/>
      <c r="C120" s="20"/>
      <c r="D120" s="20"/>
      <c r="E120" s="20"/>
      <c r="F120" s="20"/>
      <c r="G120" s="20"/>
      <c r="H120" s="20"/>
      <c r="I120" s="20"/>
      <c r="J120" s="20"/>
      <c r="K120" s="20"/>
      <c r="L120" s="20"/>
      <c r="M120" s="20"/>
    </row>
    <row r="121" spans="2:13" x14ac:dyDescent="0.3">
      <c r="B121" s="20"/>
      <c r="C121" s="20"/>
      <c r="D121" s="20"/>
      <c r="E121" s="20"/>
      <c r="F121" s="20"/>
      <c r="G121" s="20"/>
      <c r="H121" s="20"/>
      <c r="I121" s="20"/>
      <c r="J121" s="20"/>
      <c r="K121" s="20"/>
      <c r="L121" s="20"/>
      <c r="M121" s="20"/>
    </row>
    <row r="122" spans="2:13" x14ac:dyDescent="0.3">
      <c r="B122" s="20"/>
      <c r="C122" s="20"/>
      <c r="D122" s="20"/>
      <c r="E122" s="20"/>
      <c r="F122" s="20"/>
      <c r="G122" s="20"/>
      <c r="H122" s="20"/>
      <c r="I122" s="20"/>
      <c r="J122" s="20"/>
      <c r="K122" s="20"/>
      <c r="L122" s="20"/>
      <c r="M122" s="20"/>
    </row>
    <row r="123" spans="2:13" x14ac:dyDescent="0.3">
      <c r="B123" s="20"/>
      <c r="C123" s="20"/>
      <c r="D123" s="20"/>
      <c r="E123" s="20"/>
      <c r="F123" s="20"/>
      <c r="G123" s="20"/>
      <c r="H123" s="20"/>
      <c r="I123" s="20"/>
      <c r="J123" s="20"/>
      <c r="K123" s="20"/>
      <c r="L123" s="20"/>
      <c r="M123" s="20"/>
    </row>
    <row r="124" spans="2:13" x14ac:dyDescent="0.3">
      <c r="B124" s="20"/>
      <c r="C124" s="20"/>
      <c r="D124" s="20"/>
      <c r="E124" s="20"/>
      <c r="F124" s="20"/>
      <c r="G124" s="20"/>
      <c r="H124" s="20"/>
      <c r="I124" s="20"/>
      <c r="J124" s="20"/>
      <c r="K124" s="20"/>
      <c r="L124" s="20"/>
      <c r="M124" s="20"/>
    </row>
    <row r="125" spans="2:13" x14ac:dyDescent="0.3">
      <c r="B125" s="20"/>
      <c r="C125" s="20"/>
      <c r="D125" s="20"/>
      <c r="E125" s="20"/>
      <c r="F125" s="20"/>
      <c r="G125" s="20"/>
      <c r="H125" s="20"/>
      <c r="I125" s="20"/>
      <c r="J125" s="20"/>
      <c r="K125" s="20"/>
      <c r="L125" s="20"/>
      <c r="M125" s="20"/>
    </row>
    <row r="126" spans="2:13" x14ac:dyDescent="0.3">
      <c r="B126" s="20"/>
      <c r="C126" s="20"/>
      <c r="D126" s="20"/>
      <c r="E126" s="20"/>
      <c r="F126" s="20"/>
      <c r="G126" s="20"/>
      <c r="H126" s="20"/>
      <c r="I126" s="20"/>
      <c r="J126" s="20"/>
      <c r="K126" s="20"/>
      <c r="L126" s="20"/>
      <c r="M126" s="20"/>
    </row>
    <row r="127" spans="2:13" x14ac:dyDescent="0.3">
      <c r="B127" s="20"/>
      <c r="C127" s="20"/>
      <c r="D127" s="20"/>
      <c r="E127" s="20"/>
      <c r="F127" s="20"/>
      <c r="G127" s="20"/>
      <c r="H127" s="20"/>
      <c r="I127" s="20"/>
      <c r="J127" s="20"/>
      <c r="K127" s="20"/>
      <c r="L127" s="20"/>
      <c r="M127" s="20"/>
    </row>
    <row r="128" spans="2:13"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sheetData>
  <conditionalFormatting sqref="A72:A76">
    <cfRule type="expression" dxfId="11" priority="1">
      <formula>CELL("protect",A72)=1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E47B-BB8B-40B6-A6CA-BA19E59BE7F2}">
  <dimension ref="A1:AS180"/>
  <sheetViews>
    <sheetView zoomScaleNormal="100" workbookViewId="0">
      <selection activeCell="A40" sqref="A40"/>
    </sheetView>
  </sheetViews>
  <sheetFormatPr defaultColWidth="0" defaultRowHeight="14.4" zeroHeight="1" x14ac:dyDescent="0.3"/>
  <cols>
    <col min="1" max="1" width="4.44140625" style="56" customWidth="1"/>
    <col min="2" max="2" width="9.21875" style="71" customWidth="1"/>
    <col min="3" max="3" width="26" style="57" customWidth="1"/>
    <col min="4" max="4" width="17.44140625" style="57" customWidth="1"/>
    <col min="5" max="5" width="16" style="57" customWidth="1"/>
    <col min="6" max="7" width="13.6640625" style="57" customWidth="1"/>
    <col min="8" max="8" width="16.44140625" style="57" customWidth="1"/>
    <col min="9" max="11" width="13.6640625" style="57" customWidth="1"/>
    <col min="12" max="12" width="18.33203125" style="57" customWidth="1"/>
    <col min="13" max="40" width="10.6640625" style="57" customWidth="1"/>
    <col min="41" max="45" width="0" style="57" hidden="1" customWidth="1"/>
    <col min="46" max="16384" width="10.6640625" style="57" hidden="1"/>
  </cols>
  <sheetData>
    <row r="1" spans="1:11" x14ac:dyDescent="0.3">
      <c r="A1" s="150"/>
      <c r="B1" s="151" t="s">
        <v>395</v>
      </c>
      <c r="C1" s="152"/>
      <c r="D1" s="152"/>
      <c r="E1" s="152"/>
      <c r="F1" s="152"/>
      <c r="G1" s="152"/>
      <c r="H1" s="152"/>
      <c r="I1" s="152"/>
      <c r="J1" s="152"/>
      <c r="K1" s="193"/>
    </row>
    <row r="2" spans="1:11" x14ac:dyDescent="0.3">
      <c r="A2" s="194"/>
      <c r="B2" s="155"/>
      <c r="C2" s="152"/>
      <c r="D2" s="152"/>
      <c r="E2" s="152"/>
      <c r="F2" s="152"/>
      <c r="G2" s="152"/>
      <c r="H2" s="152"/>
      <c r="I2" s="152"/>
      <c r="J2" s="152"/>
      <c r="K2" s="193"/>
    </row>
    <row r="3" spans="1:11" x14ac:dyDescent="0.3">
      <c r="A3" s="151"/>
      <c r="B3" s="190"/>
      <c r="C3" s="190" t="s">
        <v>532</v>
      </c>
      <c r="D3" s="195"/>
      <c r="E3" s="195"/>
      <c r="F3" s="195"/>
      <c r="G3" s="195"/>
      <c r="H3" s="195"/>
      <c r="I3" s="195"/>
      <c r="J3" s="195"/>
      <c r="K3" s="193"/>
    </row>
    <row r="4" spans="1:11" x14ac:dyDescent="0.3">
      <c r="A4" s="151"/>
      <c r="B4" s="217"/>
      <c r="C4" s="204"/>
      <c r="D4" s="204"/>
      <c r="E4" s="217"/>
      <c r="F4" s="217"/>
      <c r="G4" s="157"/>
      <c r="H4" s="157"/>
      <c r="I4" s="160"/>
      <c r="J4" s="160"/>
      <c r="K4" s="193"/>
    </row>
    <row r="5" spans="1:11" x14ac:dyDescent="0.3">
      <c r="A5" s="151"/>
      <c r="B5" s="218"/>
      <c r="C5" s="219" t="s">
        <v>153</v>
      </c>
      <c r="D5" s="220"/>
      <c r="E5" s="221">
        <v>5000</v>
      </c>
      <c r="F5" s="222"/>
      <c r="G5" s="158"/>
      <c r="H5" s="158"/>
      <c r="I5" s="160"/>
      <c r="J5" s="160"/>
      <c r="K5" s="193"/>
    </row>
    <row r="6" spans="1:11" x14ac:dyDescent="0.3">
      <c r="A6" s="151"/>
      <c r="B6" s="218"/>
      <c r="C6" s="219" t="s">
        <v>154</v>
      </c>
      <c r="D6" s="223"/>
      <c r="E6" s="224">
        <v>0.15</v>
      </c>
      <c r="F6" s="222"/>
      <c r="G6" s="214"/>
      <c r="H6" s="214"/>
      <c r="I6" s="160"/>
      <c r="J6" s="160"/>
      <c r="K6" s="193"/>
    </row>
    <row r="7" spans="1:11" x14ac:dyDescent="0.3">
      <c r="A7" s="151"/>
      <c r="B7" s="156"/>
      <c r="C7" s="225" t="s">
        <v>155</v>
      </c>
      <c r="D7" s="223"/>
      <c r="E7" s="224">
        <v>0.6</v>
      </c>
      <c r="F7" s="158"/>
      <c r="G7" s="158"/>
      <c r="H7" s="158"/>
      <c r="I7" s="160"/>
      <c r="J7" s="160"/>
      <c r="K7" s="193"/>
    </row>
    <row r="8" spans="1:11" x14ac:dyDescent="0.3">
      <c r="A8" s="151"/>
      <c r="B8" s="156"/>
      <c r="C8" s="219" t="s">
        <v>156</v>
      </c>
      <c r="D8" s="223"/>
      <c r="E8" s="224">
        <v>0.05</v>
      </c>
      <c r="F8" s="158"/>
      <c r="G8" s="158"/>
      <c r="H8" s="158"/>
      <c r="I8" s="160"/>
      <c r="J8" s="160"/>
      <c r="K8" s="193"/>
    </row>
    <row r="9" spans="1:11" ht="15" customHeight="1" x14ac:dyDescent="0.3">
      <c r="A9" s="154"/>
      <c r="B9" s="202"/>
      <c r="C9" s="225" t="s">
        <v>157</v>
      </c>
      <c r="D9" s="223"/>
      <c r="E9" s="224">
        <v>0.01</v>
      </c>
      <c r="F9" s="158"/>
      <c r="G9" s="158"/>
      <c r="H9" s="158"/>
      <c r="I9" s="160"/>
      <c r="J9" s="160"/>
      <c r="K9" s="193"/>
    </row>
    <row r="10" spans="1:11" x14ac:dyDescent="0.3">
      <c r="A10" s="151"/>
      <c r="B10" s="156"/>
      <c r="C10" s="225" t="s">
        <v>158</v>
      </c>
      <c r="D10" s="223"/>
      <c r="E10" s="224">
        <v>2E-3</v>
      </c>
      <c r="F10" s="160"/>
      <c r="G10" s="160"/>
      <c r="H10" s="160"/>
      <c r="I10" s="160"/>
      <c r="J10" s="160"/>
      <c r="K10" s="193"/>
    </row>
    <row r="11" spans="1:11" x14ac:dyDescent="0.3">
      <c r="A11" s="154"/>
      <c r="B11" s="203"/>
      <c r="C11" s="218"/>
      <c r="D11" s="205"/>
      <c r="E11" s="206"/>
      <c r="F11" s="206"/>
      <c r="G11" s="206"/>
      <c r="H11" s="206"/>
      <c r="I11" s="206"/>
      <c r="J11" s="206"/>
      <c r="K11" s="193"/>
    </row>
    <row r="12" spans="1:11" x14ac:dyDescent="0.3">
      <c r="A12" s="154"/>
      <c r="B12" s="203"/>
      <c r="C12" s="169" t="s">
        <v>159</v>
      </c>
      <c r="D12" s="170"/>
      <c r="E12" s="206"/>
      <c r="F12" s="206"/>
      <c r="G12" s="206"/>
      <c r="H12" s="206"/>
      <c r="I12" s="206"/>
      <c r="J12" s="206"/>
      <c r="K12" s="193"/>
    </row>
    <row r="13" spans="1:11" x14ac:dyDescent="0.3">
      <c r="A13" s="154"/>
      <c r="B13" s="203"/>
      <c r="C13" s="226" t="s">
        <v>160</v>
      </c>
      <c r="D13" s="226" t="s">
        <v>161</v>
      </c>
      <c r="E13" s="206"/>
      <c r="F13" s="206"/>
      <c r="G13" s="206"/>
      <c r="H13" s="206"/>
      <c r="I13" s="206"/>
      <c r="J13" s="206"/>
      <c r="K13" s="193"/>
    </row>
    <row r="14" spans="1:11" x14ac:dyDescent="0.3">
      <c r="A14" s="154"/>
      <c r="B14" s="203"/>
      <c r="C14" s="226">
        <v>1</v>
      </c>
      <c r="D14" s="227">
        <v>0.2</v>
      </c>
      <c r="E14" s="206"/>
      <c r="F14" s="206"/>
      <c r="G14" s="206"/>
      <c r="H14" s="206"/>
      <c r="I14" s="206"/>
      <c r="J14" s="206"/>
      <c r="K14" s="193"/>
    </row>
    <row r="15" spans="1:11" x14ac:dyDescent="0.3">
      <c r="A15" s="154"/>
      <c r="B15" s="203"/>
      <c r="C15" s="226">
        <v>2</v>
      </c>
      <c r="D15" s="227">
        <v>0.4</v>
      </c>
      <c r="E15" s="206"/>
      <c r="F15" s="206"/>
      <c r="G15" s="206"/>
      <c r="H15" s="206"/>
      <c r="I15" s="206"/>
      <c r="J15" s="206"/>
      <c r="K15" s="193"/>
    </row>
    <row r="16" spans="1:11" x14ac:dyDescent="0.3">
      <c r="A16" s="154"/>
      <c r="B16" s="203"/>
      <c r="C16" s="226">
        <v>3</v>
      </c>
      <c r="D16" s="227">
        <v>0.4</v>
      </c>
      <c r="E16" s="206"/>
      <c r="F16" s="206"/>
      <c r="G16" s="206"/>
      <c r="H16" s="206"/>
      <c r="I16" s="206"/>
      <c r="J16" s="206"/>
      <c r="K16" s="193"/>
    </row>
    <row r="17" spans="1:11" x14ac:dyDescent="0.3">
      <c r="A17" s="154"/>
      <c r="B17" s="203"/>
      <c r="C17" s="204"/>
      <c r="D17" s="205"/>
      <c r="E17" s="206"/>
      <c r="F17" s="206"/>
      <c r="G17" s="206"/>
      <c r="H17" s="206"/>
      <c r="I17" s="206"/>
      <c r="J17" s="206"/>
      <c r="K17" s="193"/>
    </row>
    <row r="18" spans="1:11" x14ac:dyDescent="0.3">
      <c r="A18" s="154"/>
      <c r="B18" s="203"/>
      <c r="C18" s="204" t="s">
        <v>162</v>
      </c>
      <c r="D18" s="205"/>
      <c r="E18" s="206"/>
      <c r="F18" s="206"/>
      <c r="G18" s="206"/>
      <c r="H18" s="206"/>
      <c r="I18" s="206"/>
      <c r="J18" s="206"/>
      <c r="K18" s="193"/>
    </row>
    <row r="19" spans="1:11" x14ac:dyDescent="0.3">
      <c r="A19" s="151"/>
      <c r="B19" s="156"/>
      <c r="C19" s="172"/>
      <c r="D19" s="169"/>
      <c r="E19" s="157"/>
      <c r="F19" s="157"/>
      <c r="G19" s="157"/>
      <c r="H19" s="157"/>
      <c r="I19" s="158"/>
      <c r="J19" s="158"/>
      <c r="K19" s="193"/>
    </row>
    <row r="20" spans="1:11" x14ac:dyDescent="0.3">
      <c r="A20" s="151" t="s">
        <v>6</v>
      </c>
      <c r="B20" s="156" t="s">
        <v>10</v>
      </c>
      <c r="C20" s="196" t="s">
        <v>533</v>
      </c>
      <c r="D20" s="169"/>
      <c r="E20" s="157"/>
      <c r="F20" s="157"/>
      <c r="G20" s="157"/>
      <c r="H20" s="157"/>
      <c r="I20" s="160"/>
      <c r="J20" s="160"/>
      <c r="K20" s="193"/>
    </row>
    <row r="21" spans="1:11" x14ac:dyDescent="0.3">
      <c r="A21" s="151"/>
      <c r="B21" s="156"/>
      <c r="C21" s="196"/>
      <c r="D21" s="169"/>
      <c r="E21" s="158"/>
      <c r="F21" s="158"/>
      <c r="G21" s="158"/>
      <c r="H21" s="158"/>
      <c r="I21" s="160"/>
      <c r="J21" s="160"/>
      <c r="K21" s="193"/>
    </row>
    <row r="22" spans="1:11" x14ac:dyDescent="0.3">
      <c r="A22" s="151" t="s">
        <v>17</v>
      </c>
      <c r="B22" s="156" t="s">
        <v>33</v>
      </c>
      <c r="C22" s="196" t="s">
        <v>534</v>
      </c>
      <c r="D22" s="214"/>
      <c r="E22" s="214"/>
      <c r="F22" s="214"/>
      <c r="G22" s="214"/>
      <c r="H22" s="214"/>
      <c r="I22" s="160"/>
      <c r="J22" s="160"/>
      <c r="K22" s="193"/>
    </row>
    <row r="23" spans="1:11" x14ac:dyDescent="0.3">
      <c r="A23" s="151"/>
      <c r="B23" s="156"/>
      <c r="C23" s="196"/>
      <c r="D23" s="158"/>
      <c r="E23" s="158"/>
      <c r="F23" s="158"/>
      <c r="G23" s="158"/>
      <c r="H23" s="158"/>
      <c r="I23" s="160"/>
      <c r="J23" s="160"/>
      <c r="K23" s="193"/>
    </row>
    <row r="24" spans="1:11" x14ac:dyDescent="0.3">
      <c r="A24" s="151" t="s">
        <v>19</v>
      </c>
      <c r="B24" s="156" t="s">
        <v>5</v>
      </c>
      <c r="C24" s="196" t="s">
        <v>535</v>
      </c>
      <c r="D24" s="158"/>
      <c r="E24" s="158"/>
      <c r="F24" s="158"/>
      <c r="G24" s="158"/>
      <c r="H24" s="158"/>
      <c r="I24" s="160"/>
      <c r="J24" s="160"/>
      <c r="K24" s="193"/>
    </row>
    <row r="25" spans="1:11" x14ac:dyDescent="0.3">
      <c r="A25" s="151"/>
      <c r="B25" s="156"/>
      <c r="C25" s="196" t="s">
        <v>163</v>
      </c>
      <c r="D25" s="158"/>
      <c r="E25" s="158"/>
      <c r="F25" s="158"/>
      <c r="G25" s="158"/>
      <c r="H25" s="158"/>
      <c r="I25" s="160"/>
      <c r="J25" s="160"/>
      <c r="K25" s="193"/>
    </row>
    <row r="26" spans="1:11" x14ac:dyDescent="0.3">
      <c r="A26" s="151"/>
      <c r="B26" s="156"/>
      <c r="C26" s="196" t="s">
        <v>164</v>
      </c>
      <c r="D26" s="158"/>
      <c r="E26" s="158"/>
      <c r="F26" s="158"/>
      <c r="G26" s="158"/>
      <c r="H26" s="158"/>
      <c r="I26" s="160"/>
      <c r="J26" s="160"/>
      <c r="K26" s="193"/>
    </row>
    <row r="27" spans="1:11" x14ac:dyDescent="0.3">
      <c r="A27" s="151"/>
      <c r="B27" s="156"/>
      <c r="C27" s="196" t="s">
        <v>165</v>
      </c>
      <c r="D27" s="158"/>
      <c r="E27" s="158"/>
      <c r="F27" s="158"/>
      <c r="G27" s="158"/>
      <c r="H27" s="158"/>
      <c r="I27" s="160"/>
      <c r="J27" s="160"/>
      <c r="K27" s="193"/>
    </row>
    <row r="28" spans="1:11" x14ac:dyDescent="0.3">
      <c r="A28" s="151"/>
      <c r="B28" s="156"/>
      <c r="C28" s="196"/>
      <c r="D28" s="158"/>
      <c r="E28" s="158"/>
      <c r="F28" s="158"/>
      <c r="G28" s="158"/>
      <c r="H28" s="158"/>
      <c r="I28" s="160"/>
      <c r="J28" s="160"/>
      <c r="K28" s="193"/>
    </row>
    <row r="29" spans="1:11" x14ac:dyDescent="0.3">
      <c r="A29" s="151" t="s">
        <v>132</v>
      </c>
      <c r="B29" s="156" t="s">
        <v>33</v>
      </c>
      <c r="C29" s="196" t="s">
        <v>536</v>
      </c>
      <c r="D29" s="158"/>
      <c r="E29" s="158"/>
      <c r="F29" s="158"/>
      <c r="G29" s="158"/>
      <c r="H29" s="158"/>
      <c r="I29" s="160"/>
      <c r="J29" s="160"/>
      <c r="K29" s="193"/>
    </row>
    <row r="30" spans="1:11" x14ac:dyDescent="0.3">
      <c r="A30" s="151"/>
      <c r="B30" s="156"/>
      <c r="C30" s="196" t="s">
        <v>163</v>
      </c>
      <c r="D30" s="158"/>
      <c r="E30" s="158"/>
      <c r="F30" s="158"/>
      <c r="G30" s="158"/>
      <c r="H30" s="158"/>
      <c r="I30" s="160"/>
      <c r="J30" s="160"/>
      <c r="K30" s="193"/>
    </row>
    <row r="31" spans="1:11" x14ac:dyDescent="0.3">
      <c r="A31" s="151"/>
      <c r="B31" s="156"/>
      <c r="C31" s="196" t="s">
        <v>164</v>
      </c>
      <c r="D31" s="158"/>
      <c r="E31" s="158"/>
      <c r="F31" s="158"/>
      <c r="G31" s="158"/>
      <c r="H31" s="158"/>
      <c r="I31" s="160"/>
      <c r="J31" s="160"/>
      <c r="K31" s="193"/>
    </row>
    <row r="32" spans="1:11" x14ac:dyDescent="0.3">
      <c r="A32" s="151"/>
      <c r="B32" s="156"/>
      <c r="C32" s="196" t="s">
        <v>165</v>
      </c>
      <c r="D32" s="158"/>
      <c r="E32" s="158"/>
      <c r="F32" s="158"/>
      <c r="G32" s="158"/>
      <c r="H32" s="158"/>
      <c r="I32" s="160"/>
      <c r="J32" s="160"/>
      <c r="K32" s="193"/>
    </row>
    <row r="33" spans="1:16" x14ac:dyDescent="0.3">
      <c r="A33" s="151"/>
      <c r="B33" s="156"/>
      <c r="C33" s="196"/>
      <c r="D33" s="158"/>
      <c r="E33" s="158"/>
      <c r="F33" s="158"/>
      <c r="G33" s="158"/>
      <c r="H33" s="158"/>
      <c r="I33" s="160"/>
      <c r="J33" s="160"/>
      <c r="K33" s="193"/>
    </row>
    <row r="34" spans="1:16" x14ac:dyDescent="0.3">
      <c r="A34" s="151" t="s">
        <v>166</v>
      </c>
      <c r="B34" s="156" t="s">
        <v>7</v>
      </c>
      <c r="C34" s="196" t="s">
        <v>537</v>
      </c>
      <c r="D34" s="158"/>
      <c r="E34" s="158"/>
      <c r="F34" s="158"/>
      <c r="G34" s="158"/>
      <c r="H34" s="158"/>
      <c r="I34" s="160"/>
      <c r="J34" s="160"/>
      <c r="K34" s="193"/>
    </row>
    <row r="35" spans="1:16" x14ac:dyDescent="0.3">
      <c r="A35" s="151"/>
      <c r="B35" s="156"/>
      <c r="C35" s="196" t="s">
        <v>163</v>
      </c>
      <c r="D35" s="158"/>
      <c r="E35" s="158"/>
      <c r="F35" s="158"/>
      <c r="G35" s="158"/>
      <c r="H35" s="158"/>
      <c r="I35" s="160"/>
      <c r="J35" s="160"/>
      <c r="K35" s="193"/>
    </row>
    <row r="36" spans="1:16" x14ac:dyDescent="0.3">
      <c r="A36" s="151"/>
      <c r="B36" s="156"/>
      <c r="C36" s="196" t="s">
        <v>164</v>
      </c>
      <c r="D36" s="158"/>
      <c r="E36" s="158"/>
      <c r="F36" s="158"/>
      <c r="G36" s="158"/>
      <c r="H36" s="158"/>
      <c r="I36" s="160"/>
      <c r="J36" s="160"/>
      <c r="K36" s="193"/>
    </row>
    <row r="37" spans="1:16" x14ac:dyDescent="0.3">
      <c r="A37" s="151"/>
      <c r="B37" s="156"/>
      <c r="C37" s="196" t="s">
        <v>165</v>
      </c>
      <c r="D37" s="158"/>
      <c r="E37" s="158"/>
      <c r="F37" s="158"/>
      <c r="G37" s="158"/>
      <c r="H37" s="158"/>
      <c r="I37" s="160"/>
      <c r="J37" s="160"/>
      <c r="K37" s="193"/>
    </row>
    <row r="38" spans="1:16" ht="15" thickBot="1" x14ac:dyDescent="0.35">
      <c r="A38" s="154"/>
      <c r="B38" s="155"/>
      <c r="C38" s="158"/>
      <c r="D38" s="158"/>
      <c r="E38" s="158"/>
      <c r="F38" s="158"/>
      <c r="G38" s="158"/>
      <c r="H38" s="158"/>
      <c r="I38" s="160"/>
      <c r="J38" s="160"/>
      <c r="K38" s="193"/>
      <c r="N38" s="83"/>
    </row>
    <row r="39" spans="1:16" ht="15" thickBot="1" x14ac:dyDescent="0.35">
      <c r="A39" s="161" t="s">
        <v>13</v>
      </c>
      <c r="B39" s="215"/>
      <c r="C39" s="163"/>
      <c r="D39" s="163"/>
      <c r="E39" s="163"/>
      <c r="F39" s="163"/>
      <c r="G39" s="163"/>
      <c r="H39" s="163"/>
      <c r="I39" s="164"/>
      <c r="J39" s="164"/>
      <c r="K39" s="216"/>
    </row>
    <row r="40" spans="1:16" x14ac:dyDescent="0.3">
      <c r="A40" s="11"/>
      <c r="C40" s="75"/>
      <c r="D40" s="75"/>
      <c r="E40" s="75"/>
      <c r="F40" s="75"/>
      <c r="G40" s="75"/>
      <c r="H40" s="75"/>
      <c r="I40" s="75"/>
      <c r="J40" s="75"/>
    </row>
    <row r="41" spans="1:16" ht="14.55" customHeight="1" x14ac:dyDescent="0.3">
      <c r="B41" s="89" t="s">
        <v>133</v>
      </c>
      <c r="C41" s="75"/>
      <c r="E41" s="75"/>
      <c r="F41" s="75"/>
      <c r="G41" s="75"/>
    </row>
    <row r="42" spans="1:16" ht="14.55" customHeight="1" x14ac:dyDescent="0.3">
      <c r="B42" s="2" t="s">
        <v>543</v>
      </c>
      <c r="C42" s="75"/>
      <c r="D42" s="1"/>
      <c r="E42" s="75"/>
      <c r="F42" s="75"/>
      <c r="G42" s="75"/>
    </row>
    <row r="43" spans="1:16" x14ac:dyDescent="0.3">
      <c r="A43" s="84" t="s">
        <v>15</v>
      </c>
      <c r="B43" s="2" t="s">
        <v>538</v>
      </c>
      <c r="C43" s="2"/>
      <c r="D43" s="2"/>
      <c r="E43" s="2"/>
      <c r="F43" s="2"/>
      <c r="G43" s="2"/>
      <c r="H43" s="2"/>
      <c r="I43" s="2"/>
      <c r="J43" s="2"/>
      <c r="K43" s="37"/>
      <c r="L43" s="37"/>
      <c r="M43" s="37"/>
      <c r="N43" s="2"/>
      <c r="O43" s="2"/>
      <c r="P43" s="2"/>
    </row>
    <row r="44" spans="1:16" ht="28.5" customHeight="1" x14ac:dyDescent="0.3">
      <c r="A44" s="84"/>
      <c r="B44" s="306" t="s">
        <v>539</v>
      </c>
      <c r="C44" s="306"/>
      <c r="D44" s="306"/>
      <c r="E44" s="306"/>
      <c r="F44" s="306"/>
      <c r="G44" s="306"/>
      <c r="H44" s="306"/>
      <c r="I44" s="306"/>
      <c r="J44" s="306"/>
      <c r="K44" s="306"/>
      <c r="L44" s="37"/>
      <c r="M44" s="37"/>
      <c r="N44" s="2"/>
      <c r="O44" s="2"/>
      <c r="P44" s="2"/>
    </row>
    <row r="45" spans="1:16" x14ac:dyDescent="0.3">
      <c r="A45" s="2"/>
      <c r="B45" s="2"/>
      <c r="C45" s="2"/>
      <c r="D45" s="2"/>
      <c r="E45" s="2"/>
      <c r="F45" s="2"/>
      <c r="G45" s="2"/>
      <c r="H45" s="2"/>
      <c r="I45" s="2"/>
      <c r="J45" s="2"/>
      <c r="K45" s="37"/>
      <c r="L45" s="37"/>
      <c r="M45" s="37"/>
      <c r="N45" s="2"/>
      <c r="O45" s="2"/>
      <c r="P45" s="2"/>
    </row>
    <row r="46" spans="1:16" x14ac:dyDescent="0.3">
      <c r="A46" s="84" t="s">
        <v>9</v>
      </c>
      <c r="B46" s="2" t="s">
        <v>167</v>
      </c>
      <c r="C46" s="2"/>
      <c r="D46" s="2"/>
      <c r="E46" s="2"/>
      <c r="F46" s="2"/>
      <c r="G46" s="2"/>
      <c r="H46" s="2"/>
      <c r="I46" s="2"/>
      <c r="J46" s="2"/>
      <c r="K46" s="37"/>
      <c r="L46" s="37"/>
      <c r="M46" s="37"/>
      <c r="N46" s="2"/>
      <c r="O46" s="2"/>
      <c r="P46" s="2"/>
    </row>
    <row r="47" spans="1:16" ht="28.95" customHeight="1" x14ac:dyDescent="0.3">
      <c r="A47" s="84"/>
      <c r="B47" s="306" t="s">
        <v>540</v>
      </c>
      <c r="C47" s="306"/>
      <c r="D47" s="306"/>
      <c r="E47" s="306"/>
      <c r="F47" s="306"/>
      <c r="G47" s="306"/>
      <c r="H47" s="306"/>
      <c r="I47" s="306"/>
      <c r="J47" s="306"/>
      <c r="K47" s="306"/>
      <c r="L47" s="37"/>
      <c r="M47" s="37"/>
      <c r="N47" s="2"/>
      <c r="O47" s="2"/>
      <c r="P47" s="2"/>
    </row>
    <row r="48" spans="1:16" ht="28.5" customHeight="1" x14ac:dyDescent="0.3">
      <c r="A48" s="84"/>
      <c r="B48" s="306" t="s">
        <v>541</v>
      </c>
      <c r="C48" s="306"/>
      <c r="D48" s="306"/>
      <c r="E48" s="306"/>
      <c r="F48" s="306"/>
      <c r="G48" s="306"/>
      <c r="H48" s="306"/>
      <c r="I48" s="306"/>
      <c r="J48" s="306"/>
      <c r="K48" s="306"/>
      <c r="L48" s="37"/>
      <c r="M48" s="37"/>
      <c r="N48" s="2"/>
      <c r="O48" s="2"/>
      <c r="P48" s="2"/>
    </row>
    <row r="49" spans="1:16" ht="28.95" customHeight="1" x14ac:dyDescent="0.3">
      <c r="A49" s="84"/>
      <c r="B49" s="306" t="s">
        <v>542</v>
      </c>
      <c r="C49" s="306"/>
      <c r="D49" s="306"/>
      <c r="E49" s="306"/>
      <c r="F49" s="306"/>
      <c r="G49" s="306"/>
      <c r="H49" s="306"/>
      <c r="I49" s="306"/>
      <c r="J49" s="306"/>
      <c r="K49" s="306"/>
      <c r="L49" s="37"/>
      <c r="M49" s="37"/>
      <c r="N49" s="2"/>
      <c r="O49" s="2"/>
      <c r="P49" s="2"/>
    </row>
    <row r="50" spans="1:16" x14ac:dyDescent="0.3">
      <c r="A50" s="2"/>
      <c r="B50" s="68"/>
      <c r="C50" s="2"/>
      <c r="D50" s="2"/>
      <c r="E50" s="2"/>
      <c r="F50" s="2"/>
      <c r="G50" s="2"/>
      <c r="H50" s="2"/>
      <c r="I50" s="2"/>
      <c r="J50" s="2"/>
      <c r="K50" s="37"/>
      <c r="L50" s="37"/>
      <c r="M50" s="37"/>
      <c r="N50" s="2"/>
      <c r="O50" s="2"/>
      <c r="P50" s="2"/>
    </row>
    <row r="51" spans="1:16" x14ac:dyDescent="0.3">
      <c r="A51" s="84" t="s">
        <v>12</v>
      </c>
      <c r="B51" s="2"/>
      <c r="C51" s="2"/>
      <c r="D51" s="2"/>
      <c r="E51" s="2"/>
      <c r="F51" s="2"/>
      <c r="H51" s="2" t="s">
        <v>168</v>
      </c>
      <c r="I51" s="2"/>
      <c r="J51" s="2"/>
      <c r="K51" s="37"/>
      <c r="L51" s="37"/>
      <c r="M51" s="37"/>
      <c r="N51" s="2"/>
      <c r="O51" s="2"/>
      <c r="P51" s="2"/>
    </row>
    <row r="52" spans="1:16" x14ac:dyDescent="0.3">
      <c r="A52" s="84"/>
      <c r="B52" s="84" t="s">
        <v>169</v>
      </c>
      <c r="C52" s="2" t="s">
        <v>170</v>
      </c>
      <c r="D52" s="2"/>
      <c r="E52" s="2"/>
      <c r="F52" s="2"/>
      <c r="G52" s="2"/>
      <c r="H52" s="85">
        <v>1.2E-2</v>
      </c>
      <c r="I52" s="2"/>
      <c r="J52" s="2"/>
      <c r="K52" s="37"/>
      <c r="L52" s="37"/>
      <c r="M52" s="37"/>
      <c r="N52" s="2"/>
      <c r="O52" s="2"/>
      <c r="P52" s="2"/>
    </row>
    <row r="53" spans="1:16" x14ac:dyDescent="0.3">
      <c r="B53" s="84"/>
      <c r="C53" s="2" t="s">
        <v>171</v>
      </c>
      <c r="D53" s="2"/>
      <c r="E53" s="2"/>
      <c r="F53" s="2"/>
      <c r="G53" s="2"/>
      <c r="H53" s="86">
        <f>E5*E7</f>
        <v>3000</v>
      </c>
      <c r="I53" s="2"/>
      <c r="J53" s="2"/>
      <c r="K53" s="37"/>
      <c r="L53" s="37"/>
      <c r="M53" s="37"/>
      <c r="N53" s="2"/>
      <c r="O53" s="2"/>
      <c r="P53" s="2"/>
    </row>
    <row r="54" spans="1:16" x14ac:dyDescent="0.3">
      <c r="B54" s="84"/>
      <c r="C54" s="2"/>
      <c r="D54" s="2"/>
      <c r="E54" s="2"/>
      <c r="F54" s="2"/>
      <c r="G54" s="2"/>
      <c r="H54" s="85"/>
      <c r="I54" s="2"/>
      <c r="J54" s="2"/>
      <c r="K54" s="37"/>
      <c r="L54" s="37"/>
      <c r="M54" s="37"/>
      <c r="N54" s="2"/>
      <c r="O54" s="2"/>
      <c r="P54" s="2"/>
    </row>
    <row r="55" spans="1:16" x14ac:dyDescent="0.3">
      <c r="B55" s="84"/>
      <c r="C55" s="2" t="s">
        <v>172</v>
      </c>
      <c r="D55" s="87">
        <v>1</v>
      </c>
      <c r="E55" s="87">
        <v>2</v>
      </c>
      <c r="F55" s="87">
        <v>3</v>
      </c>
      <c r="G55" s="2"/>
      <c r="H55" s="85"/>
      <c r="I55" s="2"/>
      <c r="J55" s="2"/>
      <c r="K55" s="37"/>
      <c r="L55" s="37"/>
      <c r="M55" s="37"/>
      <c r="N55" s="2"/>
      <c r="O55" s="2"/>
      <c r="P55" s="2"/>
    </row>
    <row r="56" spans="1:16" x14ac:dyDescent="0.3">
      <c r="B56" s="84"/>
      <c r="C56" s="2"/>
      <c r="D56" s="88">
        <f>D14*$H$53</f>
        <v>600</v>
      </c>
      <c r="E56" s="88">
        <f>D15*$H$53</f>
        <v>1200</v>
      </c>
      <c r="F56" s="88">
        <f>D16*$H$53</f>
        <v>1200</v>
      </c>
      <c r="G56" s="2"/>
      <c r="H56" s="85"/>
      <c r="I56" s="2"/>
      <c r="J56" s="2"/>
      <c r="K56" s="37"/>
      <c r="L56" s="37"/>
      <c r="M56" s="37"/>
      <c r="N56" s="2"/>
      <c r="O56" s="2"/>
      <c r="P56" s="2"/>
    </row>
    <row r="57" spans="1:16" x14ac:dyDescent="0.3">
      <c r="B57" s="84"/>
      <c r="C57" s="2"/>
      <c r="D57" s="87"/>
      <c r="E57" s="87"/>
      <c r="F57" s="87"/>
      <c r="G57" s="2"/>
      <c r="H57" s="86"/>
      <c r="I57" s="2"/>
      <c r="J57" s="2"/>
      <c r="K57" s="37"/>
      <c r="L57" s="37"/>
      <c r="M57" s="37"/>
      <c r="N57" s="2"/>
      <c r="O57" s="2"/>
      <c r="P57" s="2"/>
    </row>
    <row r="58" spans="1:16" x14ac:dyDescent="0.3">
      <c r="B58" s="84"/>
      <c r="C58" s="2" t="s">
        <v>173</v>
      </c>
      <c r="D58" s="88">
        <f>D56/(1+$H$52)^D55</f>
        <v>592.88537549407113</v>
      </c>
      <c r="E58" s="88">
        <f>E56/(1+$H$52)^E55</f>
        <v>1171.7102282491526</v>
      </c>
      <c r="F58" s="88">
        <f>F56/(1+$H$52)^F55</f>
        <v>1157.8164310762377</v>
      </c>
      <c r="G58" s="2"/>
      <c r="H58" s="86">
        <f>SUM(D58:F58)</f>
        <v>2922.4120348194615</v>
      </c>
      <c r="I58" s="2"/>
      <c r="J58" s="2"/>
      <c r="K58" s="37"/>
      <c r="L58" s="37"/>
      <c r="M58" s="37"/>
      <c r="N58" s="2"/>
      <c r="O58" s="2"/>
      <c r="P58" s="2"/>
    </row>
    <row r="59" spans="1:16" x14ac:dyDescent="0.3">
      <c r="B59" s="84"/>
      <c r="C59" s="2"/>
      <c r="D59" s="2"/>
      <c r="E59" s="2"/>
      <c r="F59" s="2"/>
      <c r="G59" s="2"/>
      <c r="H59" s="86"/>
      <c r="I59" s="2"/>
      <c r="J59" s="2"/>
      <c r="K59" s="37"/>
      <c r="L59" s="37"/>
      <c r="M59" s="37"/>
      <c r="N59" s="2"/>
      <c r="O59" s="2"/>
      <c r="P59" s="2"/>
    </row>
    <row r="60" spans="1:16" x14ac:dyDescent="0.3">
      <c r="B60" s="84"/>
      <c r="C60" s="2" t="s">
        <v>174</v>
      </c>
      <c r="D60" s="2"/>
      <c r="E60" s="2"/>
      <c r="F60" s="2"/>
      <c r="G60" s="2"/>
      <c r="H60" s="86">
        <f>H58*E8</f>
        <v>146.12060174097309</v>
      </c>
      <c r="I60" s="2"/>
      <c r="J60" s="2"/>
      <c r="K60" s="37"/>
      <c r="L60" s="37"/>
      <c r="M60" s="37"/>
      <c r="N60" s="2"/>
      <c r="O60" s="2"/>
      <c r="P60" s="2"/>
    </row>
    <row r="61" spans="1:16" x14ac:dyDescent="0.3">
      <c r="B61" s="84"/>
      <c r="C61" s="2" t="s">
        <v>175</v>
      </c>
      <c r="D61" s="2"/>
      <c r="E61" s="2"/>
      <c r="F61" s="2"/>
      <c r="G61" s="2"/>
      <c r="H61" s="86">
        <f>SUM(H60,H58)</f>
        <v>3068.5326365604346</v>
      </c>
      <c r="I61" s="2"/>
      <c r="J61" s="2"/>
      <c r="K61" s="37"/>
      <c r="L61" s="37"/>
      <c r="M61" s="37"/>
      <c r="N61" s="2"/>
      <c r="O61" s="2"/>
      <c r="P61" s="2"/>
    </row>
    <row r="62" spans="1:16" x14ac:dyDescent="0.3">
      <c r="B62" s="84"/>
      <c r="C62" s="2"/>
      <c r="D62" s="2"/>
      <c r="E62" s="2"/>
      <c r="F62" s="2"/>
      <c r="G62" s="2"/>
      <c r="H62" s="86"/>
      <c r="I62" s="2"/>
      <c r="J62" s="2"/>
      <c r="K62" s="37"/>
      <c r="L62" s="37"/>
      <c r="M62" s="37"/>
      <c r="N62" s="2"/>
      <c r="O62" s="2"/>
      <c r="P62" s="2"/>
    </row>
    <row r="63" spans="1:16" x14ac:dyDescent="0.3">
      <c r="B63" s="84" t="s">
        <v>176</v>
      </c>
      <c r="C63" s="2" t="s">
        <v>177</v>
      </c>
      <c r="D63" s="2"/>
      <c r="E63" s="2"/>
      <c r="F63" s="2"/>
      <c r="G63" s="2"/>
      <c r="H63" s="86">
        <f>E5*(1-E6)-H61</f>
        <v>1181.4673634395654</v>
      </c>
      <c r="I63" s="2"/>
      <c r="J63" s="2"/>
      <c r="K63" s="37"/>
      <c r="L63" s="37"/>
      <c r="M63" s="37"/>
    </row>
    <row r="64" spans="1:16" x14ac:dyDescent="0.3">
      <c r="B64" s="84"/>
      <c r="C64" s="2"/>
      <c r="D64" s="2"/>
      <c r="E64" s="2"/>
      <c r="F64" s="2"/>
      <c r="G64" s="2"/>
      <c r="H64" s="86"/>
      <c r="I64" s="2"/>
      <c r="J64" s="2"/>
      <c r="K64" s="37"/>
      <c r="L64" s="37"/>
      <c r="M64" s="37"/>
    </row>
    <row r="65" spans="1:13" x14ac:dyDescent="0.3">
      <c r="B65" s="84" t="s">
        <v>178</v>
      </c>
      <c r="C65" s="2" t="s">
        <v>179</v>
      </c>
      <c r="D65" s="2"/>
      <c r="E65" s="2"/>
      <c r="F65" s="2"/>
      <c r="G65" s="2"/>
      <c r="H65" s="86">
        <v>0</v>
      </c>
      <c r="I65" s="2"/>
      <c r="J65" s="2"/>
      <c r="K65" s="37"/>
      <c r="L65" s="37"/>
      <c r="M65" s="50"/>
    </row>
    <row r="66" spans="1:13" x14ac:dyDescent="0.3">
      <c r="A66" s="2"/>
      <c r="B66" s="2"/>
      <c r="C66" s="2"/>
      <c r="D66" s="2"/>
      <c r="E66" s="2"/>
      <c r="F66" s="2"/>
      <c r="G66" s="86"/>
      <c r="H66" s="2"/>
      <c r="I66" s="2"/>
      <c r="J66" s="2"/>
      <c r="K66" s="37"/>
      <c r="L66" s="37"/>
      <c r="M66" s="37"/>
    </row>
    <row r="67" spans="1:13" x14ac:dyDescent="0.3">
      <c r="A67" s="84" t="s">
        <v>151</v>
      </c>
      <c r="B67" s="2"/>
      <c r="C67" s="2"/>
      <c r="D67" s="2"/>
      <c r="E67" s="2"/>
      <c r="F67" s="2"/>
      <c r="H67" s="2" t="s">
        <v>168</v>
      </c>
      <c r="I67" s="2"/>
      <c r="J67" s="2"/>
      <c r="K67" s="37"/>
      <c r="L67" s="37"/>
      <c r="M67" s="37"/>
    </row>
    <row r="68" spans="1:13" x14ac:dyDescent="0.3">
      <c r="A68" s="84"/>
      <c r="B68" s="84" t="s">
        <v>169</v>
      </c>
      <c r="C68" s="2" t="s">
        <v>172</v>
      </c>
      <c r="D68" s="87">
        <v>1</v>
      </c>
      <c r="E68" s="87">
        <v>2</v>
      </c>
      <c r="F68" s="87">
        <v>3</v>
      </c>
      <c r="G68" s="2"/>
      <c r="H68" s="85"/>
      <c r="I68" s="2"/>
      <c r="J68" s="2"/>
      <c r="K68" s="37"/>
      <c r="L68" s="37"/>
      <c r="M68" s="37"/>
    </row>
    <row r="69" spans="1:13" x14ac:dyDescent="0.3">
      <c r="A69" s="57"/>
      <c r="B69" s="84"/>
      <c r="C69" s="2"/>
      <c r="D69" s="88">
        <f>D56</f>
        <v>600</v>
      </c>
      <c r="E69" s="88">
        <f>E56</f>
        <v>1200</v>
      </c>
      <c r="F69" s="88">
        <f>F56</f>
        <v>1200</v>
      </c>
      <c r="G69" s="2"/>
      <c r="H69" s="85"/>
      <c r="I69" s="2"/>
      <c r="J69" s="2"/>
      <c r="K69" s="37"/>
      <c r="L69" s="37"/>
      <c r="M69" s="37"/>
    </row>
    <row r="70" spans="1:13" x14ac:dyDescent="0.3">
      <c r="A70" s="57"/>
      <c r="B70" s="84"/>
      <c r="C70" s="2"/>
      <c r="D70" s="87"/>
      <c r="E70" s="87"/>
      <c r="F70" s="87"/>
      <c r="G70" s="2"/>
      <c r="H70" s="86"/>
      <c r="I70" s="2"/>
      <c r="J70" s="2"/>
      <c r="K70" s="37"/>
      <c r="L70" s="37"/>
      <c r="M70" s="37"/>
    </row>
    <row r="71" spans="1:13" x14ac:dyDescent="0.3">
      <c r="A71" s="57"/>
      <c r="B71" s="84"/>
      <c r="C71" s="2" t="s">
        <v>173</v>
      </c>
      <c r="D71" s="88"/>
      <c r="E71" s="88">
        <f>E69/(1+$H$52)^(E68-1)</f>
        <v>1185.7707509881423</v>
      </c>
      <c r="F71" s="88">
        <f>F69/(1+$H$52)^(F68-1)</f>
        <v>1171.7102282491526</v>
      </c>
      <c r="G71" s="2"/>
      <c r="H71" s="86">
        <f>SUM(D71:F71)</f>
        <v>2357.4809792372948</v>
      </c>
      <c r="I71" s="2"/>
      <c r="J71" s="2"/>
      <c r="K71" s="37"/>
      <c r="L71" s="37"/>
      <c r="M71" s="37"/>
    </row>
    <row r="72" spans="1:13" x14ac:dyDescent="0.3">
      <c r="A72" s="57"/>
      <c r="B72" s="84"/>
      <c r="C72" s="2"/>
      <c r="D72" s="2"/>
      <c r="E72" s="2"/>
      <c r="F72" s="2"/>
      <c r="G72" s="2"/>
      <c r="H72" s="86"/>
      <c r="I72" s="2"/>
      <c r="J72" s="2"/>
      <c r="K72" s="37"/>
      <c r="L72" s="37"/>
      <c r="M72" s="37"/>
    </row>
    <row r="73" spans="1:13" x14ac:dyDescent="0.3">
      <c r="A73" s="57"/>
      <c r="B73" s="84"/>
      <c r="C73" s="2"/>
      <c r="D73" s="2"/>
      <c r="E73" s="2"/>
      <c r="F73" s="2"/>
      <c r="G73" s="2"/>
      <c r="H73" s="86"/>
      <c r="I73" s="2"/>
      <c r="J73" s="2"/>
      <c r="K73" s="37"/>
      <c r="L73" s="37"/>
      <c r="M73" s="37"/>
    </row>
    <row r="74" spans="1:13" x14ac:dyDescent="0.3">
      <c r="A74" s="57"/>
      <c r="B74" s="84"/>
      <c r="C74" s="2" t="s">
        <v>180</v>
      </c>
      <c r="D74" s="2"/>
      <c r="E74" s="2"/>
      <c r="F74" s="2"/>
      <c r="G74" s="2"/>
      <c r="H74" s="86">
        <f>H71*E8</f>
        <v>117.87404896186474</v>
      </c>
      <c r="I74" s="2"/>
      <c r="J74" s="2"/>
      <c r="K74" s="37"/>
      <c r="L74" s="37"/>
      <c r="M74" s="37"/>
    </row>
    <row r="75" spans="1:13" x14ac:dyDescent="0.3">
      <c r="A75" s="57"/>
      <c r="B75" s="84"/>
      <c r="C75" s="2" t="s">
        <v>175</v>
      </c>
      <c r="D75" s="2"/>
      <c r="E75" s="2"/>
      <c r="F75" s="2"/>
      <c r="G75" s="2"/>
      <c r="H75" s="86">
        <f>SUM(H74,H71)</f>
        <v>2475.3550281991597</v>
      </c>
      <c r="I75" s="2"/>
      <c r="J75" s="2"/>
      <c r="K75" s="37"/>
      <c r="L75" s="37"/>
      <c r="M75" s="37"/>
    </row>
    <row r="76" spans="1:13" x14ac:dyDescent="0.3">
      <c r="A76" s="57"/>
      <c r="B76" s="84"/>
      <c r="C76" s="2"/>
      <c r="D76" s="2"/>
      <c r="E76" s="2"/>
      <c r="F76" s="2"/>
      <c r="G76" s="2"/>
      <c r="H76" s="86"/>
      <c r="I76" s="2"/>
      <c r="J76" s="2"/>
      <c r="K76" s="37"/>
      <c r="L76" s="37"/>
      <c r="M76" s="37"/>
    </row>
    <row r="77" spans="1:13" x14ac:dyDescent="0.3">
      <c r="A77" s="57"/>
      <c r="B77" s="84" t="s">
        <v>176</v>
      </c>
      <c r="C77" s="2" t="s">
        <v>181</v>
      </c>
      <c r="D77" s="2"/>
      <c r="E77" s="2"/>
      <c r="F77" s="2"/>
      <c r="G77" s="2"/>
      <c r="H77" s="86">
        <v>0</v>
      </c>
      <c r="I77" s="2"/>
      <c r="J77" s="2"/>
      <c r="K77" s="37"/>
      <c r="L77" s="37"/>
      <c r="M77" s="37"/>
    </row>
    <row r="78" spans="1:13" x14ac:dyDescent="0.3">
      <c r="A78" s="57"/>
      <c r="B78" s="84"/>
      <c r="C78" s="2"/>
      <c r="D78" s="2"/>
      <c r="E78" s="2"/>
      <c r="F78" s="2"/>
      <c r="G78" s="2"/>
      <c r="H78" s="86"/>
      <c r="I78" s="2"/>
      <c r="J78" s="2"/>
      <c r="K78" s="37"/>
      <c r="L78" s="37"/>
      <c r="M78" s="37"/>
    </row>
    <row r="79" spans="1:13" x14ac:dyDescent="0.3">
      <c r="A79" s="57"/>
      <c r="B79" s="84" t="s">
        <v>178</v>
      </c>
      <c r="C79" s="2" t="s">
        <v>182</v>
      </c>
      <c r="D79" s="2"/>
      <c r="E79" s="2"/>
      <c r="F79" s="2"/>
      <c r="G79" s="2"/>
      <c r="H79" s="86">
        <f>E5*(1-E6)-H75-D69</f>
        <v>1174.6449718008403</v>
      </c>
      <c r="I79" s="2"/>
      <c r="J79" s="2"/>
      <c r="K79" s="37"/>
      <c r="L79" s="37"/>
      <c r="M79" s="37"/>
    </row>
    <row r="80" spans="1:13" x14ac:dyDescent="0.3">
      <c r="A80" s="57"/>
      <c r="B80" s="57"/>
      <c r="H80" s="2"/>
      <c r="I80" s="2"/>
      <c r="J80" s="2"/>
      <c r="K80" s="37"/>
      <c r="L80" s="37"/>
      <c r="M80" s="37"/>
    </row>
    <row r="81" spans="1:12" x14ac:dyDescent="0.3">
      <c r="A81" s="84" t="s">
        <v>183</v>
      </c>
      <c r="B81" s="84" t="s">
        <v>169</v>
      </c>
      <c r="C81" s="2" t="s">
        <v>184</v>
      </c>
      <c r="D81" s="2"/>
      <c r="E81" s="2"/>
      <c r="F81" s="2"/>
      <c r="G81" s="2"/>
      <c r="H81" s="86">
        <v>0</v>
      </c>
      <c r="I81" s="2"/>
      <c r="J81" s="2"/>
    </row>
    <row r="82" spans="1:12" x14ac:dyDescent="0.3">
      <c r="A82" s="57"/>
      <c r="B82" s="84"/>
      <c r="C82" s="2"/>
      <c r="D82" s="2"/>
      <c r="E82" s="2"/>
      <c r="F82" s="2"/>
      <c r="G82" s="2"/>
      <c r="H82" s="86"/>
      <c r="I82" s="2"/>
      <c r="J82" s="2"/>
    </row>
    <row r="83" spans="1:12" x14ac:dyDescent="0.3">
      <c r="A83" s="57"/>
      <c r="B83" s="84" t="s">
        <v>176</v>
      </c>
      <c r="C83" s="2"/>
      <c r="D83" s="2"/>
      <c r="E83" s="2"/>
      <c r="F83" s="2"/>
      <c r="G83" s="2"/>
      <c r="H83" s="2"/>
      <c r="I83" s="2"/>
      <c r="J83" s="2"/>
    </row>
    <row r="84" spans="1:12" x14ac:dyDescent="0.3">
      <c r="A84" s="57"/>
      <c r="B84" s="2"/>
      <c r="C84" s="2" t="s">
        <v>172</v>
      </c>
      <c r="D84" s="87">
        <v>1</v>
      </c>
      <c r="E84" s="87">
        <v>2</v>
      </c>
      <c r="F84" s="87">
        <v>3</v>
      </c>
      <c r="G84" s="2"/>
      <c r="H84" s="2"/>
      <c r="I84" s="2"/>
      <c r="J84" s="2"/>
    </row>
    <row r="85" spans="1:12" x14ac:dyDescent="0.3">
      <c r="A85" s="57"/>
      <c r="B85" s="2"/>
      <c r="C85" s="2"/>
      <c r="D85" s="88">
        <f>90%*$E$5*D14</f>
        <v>900</v>
      </c>
      <c r="E85" s="88">
        <f>90%*$E$5*D15</f>
        <v>1800</v>
      </c>
      <c r="F85" s="88">
        <f>90%*$E$5*D16</f>
        <v>1800</v>
      </c>
      <c r="G85" s="2"/>
      <c r="H85" s="2"/>
      <c r="I85" s="2"/>
      <c r="J85" s="2"/>
    </row>
    <row r="86" spans="1:12" x14ac:dyDescent="0.3">
      <c r="A86" s="57"/>
      <c r="B86" s="2"/>
      <c r="C86" s="2"/>
      <c r="D86" s="87"/>
      <c r="E86" s="87"/>
      <c r="F86" s="87"/>
      <c r="G86" s="2"/>
      <c r="H86" s="2"/>
      <c r="I86" s="2"/>
      <c r="J86" s="2"/>
    </row>
    <row r="87" spans="1:12" x14ac:dyDescent="0.3">
      <c r="A87" s="57"/>
      <c r="B87" s="2"/>
      <c r="C87" s="2" t="s">
        <v>173</v>
      </c>
      <c r="D87" s="88">
        <f>D85/(1+$H$52)^(D84)</f>
        <v>889.32806324110675</v>
      </c>
      <c r="E87" s="88">
        <f>E85/(1+$H$52)^(E84)</f>
        <v>1757.5653423737288</v>
      </c>
      <c r="F87" s="88">
        <f>F85/(1+$H$52)^(F84)</f>
        <v>1736.7246466143565</v>
      </c>
      <c r="G87" s="2"/>
      <c r="H87" s="86">
        <f>SUM(D87:F87)</f>
        <v>4383.6180522291925</v>
      </c>
      <c r="I87" s="2"/>
      <c r="J87" s="2"/>
    </row>
    <row r="88" spans="1:12" x14ac:dyDescent="0.3">
      <c r="A88" s="57"/>
      <c r="B88" s="2"/>
      <c r="C88" s="2"/>
      <c r="D88" s="2"/>
      <c r="E88" s="2"/>
      <c r="F88" s="2"/>
      <c r="G88" s="2"/>
      <c r="H88" s="2"/>
      <c r="I88" s="2"/>
      <c r="J88" s="2"/>
    </row>
    <row r="89" spans="1:12" x14ac:dyDescent="0.3">
      <c r="A89" s="57"/>
      <c r="B89" s="2"/>
      <c r="C89" s="2" t="s">
        <v>185</v>
      </c>
      <c r="D89" s="2"/>
      <c r="E89" s="2"/>
      <c r="F89" s="2"/>
      <c r="G89" s="2"/>
      <c r="H89" s="86">
        <f>H87*1.05</f>
        <v>4602.7989548406522</v>
      </c>
      <c r="I89" s="2"/>
      <c r="J89" s="2"/>
    </row>
    <row r="90" spans="1:12" x14ac:dyDescent="0.3">
      <c r="A90" s="57"/>
      <c r="B90" s="2"/>
      <c r="C90" s="2"/>
      <c r="D90" s="2"/>
      <c r="E90" s="2"/>
      <c r="F90" s="2"/>
      <c r="G90" s="2"/>
      <c r="H90" s="2"/>
      <c r="I90" s="2"/>
      <c r="J90" s="2"/>
    </row>
    <row r="91" spans="1:12" x14ac:dyDescent="0.3">
      <c r="A91" s="57"/>
      <c r="B91" s="2"/>
      <c r="C91" s="2" t="s">
        <v>186</v>
      </c>
      <c r="D91" s="2"/>
      <c r="E91" s="2"/>
      <c r="F91" s="2"/>
      <c r="G91" s="2"/>
      <c r="H91" s="86">
        <f>E5*(1-E6)-H89</f>
        <v>-352.79895484065219</v>
      </c>
      <c r="I91" s="2"/>
      <c r="J91" s="2"/>
    </row>
    <row r="92" spans="1:12" x14ac:dyDescent="0.3">
      <c r="A92" s="57"/>
      <c r="B92" s="2"/>
      <c r="C92" s="2"/>
      <c r="D92" s="2"/>
      <c r="E92" s="2"/>
      <c r="F92" s="2"/>
      <c r="G92" s="2"/>
      <c r="H92" s="2"/>
      <c r="I92" s="2"/>
      <c r="J92" s="2"/>
    </row>
    <row r="93" spans="1:12" x14ac:dyDescent="0.3">
      <c r="A93" s="57"/>
      <c r="C93" s="2"/>
      <c r="D93" s="2"/>
      <c r="E93" s="2"/>
      <c r="F93" s="2"/>
      <c r="G93" s="2"/>
      <c r="H93" s="2"/>
      <c r="I93" s="2"/>
      <c r="J93" s="2"/>
    </row>
    <row r="94" spans="1:12" x14ac:dyDescent="0.3">
      <c r="A94" s="57"/>
      <c r="B94" s="57"/>
      <c r="H94" s="2"/>
      <c r="I94" s="2"/>
      <c r="J94" s="2"/>
    </row>
    <row r="95" spans="1:12" x14ac:dyDescent="0.3">
      <c r="A95" s="15"/>
      <c r="B95" s="2"/>
      <c r="C95" s="2"/>
      <c r="D95" s="2"/>
      <c r="E95" s="2"/>
      <c r="F95" s="2"/>
      <c r="G95" s="2"/>
      <c r="H95" s="2"/>
      <c r="I95" s="2"/>
      <c r="J95" s="2"/>
      <c r="K95" s="2"/>
      <c r="L95" s="2"/>
    </row>
    <row r="96" spans="1:12" x14ac:dyDescent="0.3">
      <c r="A96" s="15"/>
      <c r="B96" s="2"/>
      <c r="C96" s="2"/>
      <c r="D96" s="2"/>
      <c r="E96" s="2"/>
      <c r="F96" s="2"/>
      <c r="G96" s="2"/>
      <c r="H96" s="2"/>
      <c r="I96" s="2"/>
      <c r="J96" s="2"/>
      <c r="K96" s="2"/>
      <c r="L96" s="2"/>
    </row>
    <row r="97" spans="1:12" x14ac:dyDescent="0.3">
      <c r="A97" s="15"/>
      <c r="B97" s="2"/>
      <c r="C97" s="2"/>
      <c r="D97" s="2"/>
      <c r="E97" s="2"/>
      <c r="F97" s="2"/>
      <c r="G97" s="2"/>
      <c r="H97" s="2"/>
      <c r="I97" s="2"/>
      <c r="J97" s="2"/>
      <c r="K97" s="2"/>
      <c r="L97" s="2"/>
    </row>
    <row r="98" spans="1:12" x14ac:dyDescent="0.3">
      <c r="B98" s="2"/>
      <c r="C98" s="2"/>
      <c r="D98" s="2"/>
      <c r="E98" s="2"/>
      <c r="F98" s="2"/>
      <c r="G98" s="2"/>
      <c r="H98" s="2"/>
      <c r="I98" s="2"/>
      <c r="J98" s="2"/>
      <c r="K98" s="2"/>
      <c r="L98" s="2"/>
    </row>
    <row r="99" spans="1:12" x14ac:dyDescent="0.3">
      <c r="B99" s="2"/>
      <c r="C99" s="2"/>
      <c r="D99" s="2"/>
      <c r="E99" s="2"/>
      <c r="F99" s="2"/>
      <c r="G99" s="2"/>
      <c r="H99" s="2"/>
      <c r="I99" s="2"/>
      <c r="J99" s="2"/>
      <c r="K99" s="2"/>
      <c r="L99" s="2"/>
    </row>
    <row r="100" spans="1:12" x14ac:dyDescent="0.3">
      <c r="B100" s="2"/>
      <c r="C100" s="2"/>
      <c r="D100" s="2"/>
      <c r="E100" s="2"/>
      <c r="F100" s="2"/>
      <c r="G100" s="2"/>
      <c r="H100" s="2"/>
      <c r="I100" s="2"/>
      <c r="J100" s="2"/>
      <c r="K100" s="2"/>
      <c r="L100" s="2"/>
    </row>
    <row r="101" spans="1:12" x14ac:dyDescent="0.3">
      <c r="B101" s="2"/>
      <c r="C101" s="2"/>
      <c r="D101" s="2"/>
      <c r="E101" s="2"/>
      <c r="F101" s="2"/>
      <c r="G101" s="2"/>
      <c r="H101" s="2"/>
      <c r="I101" s="2"/>
      <c r="J101" s="2"/>
      <c r="K101" s="2"/>
      <c r="L101" s="2"/>
    </row>
    <row r="102" spans="1:12" x14ac:dyDescent="0.3">
      <c r="B102" s="2"/>
      <c r="C102" s="2"/>
      <c r="D102" s="2"/>
      <c r="E102" s="2"/>
      <c r="F102" s="2"/>
      <c r="G102" s="2"/>
      <c r="H102" s="2"/>
      <c r="I102" s="2"/>
      <c r="J102" s="2"/>
      <c r="K102" s="2"/>
      <c r="L102" s="2"/>
    </row>
    <row r="103" spans="1:12" x14ac:dyDescent="0.3">
      <c r="B103" s="2"/>
      <c r="C103" s="2"/>
      <c r="D103" s="2"/>
      <c r="E103" s="2"/>
      <c r="F103" s="2"/>
      <c r="G103" s="2"/>
      <c r="H103" s="2"/>
      <c r="I103" s="2"/>
      <c r="J103" s="2"/>
      <c r="K103" s="2"/>
      <c r="L103" s="2"/>
    </row>
    <row r="104" spans="1:12" x14ac:dyDescent="0.3">
      <c r="B104" s="2"/>
      <c r="C104" s="2"/>
      <c r="D104" s="2"/>
      <c r="E104" s="2"/>
      <c r="F104" s="2"/>
      <c r="G104" s="2"/>
      <c r="H104" s="2"/>
      <c r="I104" s="2"/>
      <c r="J104" s="2"/>
      <c r="K104" s="2"/>
      <c r="L104" s="2"/>
    </row>
    <row r="105" spans="1:12" x14ac:dyDescent="0.3">
      <c r="B105" s="2"/>
      <c r="C105" s="2"/>
      <c r="D105" s="2"/>
      <c r="E105" s="2"/>
      <c r="F105" s="2"/>
      <c r="G105" s="2"/>
      <c r="H105" s="2"/>
      <c r="I105" s="2"/>
      <c r="J105" s="2"/>
      <c r="K105" s="2"/>
      <c r="L105" s="2"/>
    </row>
    <row r="106" spans="1:12" x14ac:dyDescent="0.3">
      <c r="B106" s="2"/>
      <c r="C106" s="2"/>
      <c r="D106" s="2"/>
      <c r="E106" s="2"/>
      <c r="F106" s="2"/>
      <c r="G106" s="2"/>
      <c r="H106" s="2"/>
      <c r="I106" s="2"/>
      <c r="J106" s="2"/>
      <c r="K106" s="2"/>
      <c r="L106" s="2"/>
    </row>
    <row r="107" spans="1:12" x14ac:dyDescent="0.3">
      <c r="B107" s="2"/>
      <c r="C107" s="2"/>
      <c r="D107" s="2"/>
      <c r="E107" s="2"/>
      <c r="F107" s="2"/>
      <c r="G107" s="2"/>
      <c r="H107" s="2"/>
      <c r="I107" s="2"/>
      <c r="J107" s="2"/>
      <c r="K107" s="2"/>
      <c r="L107" s="2"/>
    </row>
    <row r="108" spans="1:12" x14ac:dyDescent="0.3">
      <c r="B108" s="2"/>
      <c r="C108" s="2"/>
      <c r="D108" s="2"/>
      <c r="E108" s="2"/>
      <c r="F108" s="2"/>
      <c r="G108" s="2"/>
      <c r="H108" s="2"/>
      <c r="I108" s="2"/>
      <c r="J108" s="2"/>
      <c r="K108" s="2"/>
      <c r="L108" s="2"/>
    </row>
    <row r="109" spans="1:12" x14ac:dyDescent="0.3">
      <c r="B109" s="2"/>
      <c r="C109" s="2"/>
      <c r="D109" s="2"/>
      <c r="E109" s="2"/>
      <c r="F109" s="2"/>
      <c r="G109" s="2"/>
      <c r="H109" s="2"/>
      <c r="I109" s="2"/>
      <c r="J109" s="2"/>
      <c r="K109" s="2"/>
      <c r="L109" s="2"/>
    </row>
    <row r="110" spans="1:12" x14ac:dyDescent="0.3">
      <c r="B110" s="2"/>
      <c r="C110" s="2"/>
      <c r="D110" s="2"/>
      <c r="E110" s="2"/>
      <c r="F110" s="2"/>
      <c r="G110" s="2"/>
      <c r="H110" s="2"/>
      <c r="I110" s="2"/>
      <c r="J110" s="2"/>
      <c r="K110" s="2"/>
      <c r="L110" s="2"/>
    </row>
    <row r="111" spans="1:12" x14ac:dyDescent="0.3">
      <c r="B111" s="2"/>
      <c r="C111" s="2"/>
      <c r="D111" s="2"/>
      <c r="E111" s="2"/>
      <c r="F111" s="2"/>
      <c r="G111" s="2"/>
      <c r="H111" s="2"/>
      <c r="I111" s="2"/>
      <c r="J111" s="2"/>
      <c r="K111" s="2"/>
      <c r="L111" s="2"/>
    </row>
    <row r="112" spans="1:12" x14ac:dyDescent="0.3">
      <c r="B112" s="2"/>
      <c r="C112" s="2"/>
      <c r="D112" s="2"/>
      <c r="E112" s="2"/>
      <c r="F112" s="2"/>
      <c r="G112" s="2"/>
      <c r="H112" s="2"/>
      <c r="I112" s="2"/>
      <c r="J112" s="2"/>
      <c r="K112" s="2"/>
      <c r="L112" s="2"/>
    </row>
    <row r="113" spans="2:12" x14ac:dyDescent="0.3">
      <c r="B113" s="2"/>
      <c r="C113" s="2"/>
      <c r="D113" s="2"/>
      <c r="E113" s="2"/>
      <c r="F113" s="2"/>
      <c r="G113" s="2"/>
      <c r="H113" s="2"/>
      <c r="I113" s="2"/>
      <c r="J113" s="2"/>
      <c r="K113" s="2"/>
      <c r="L113" s="2"/>
    </row>
    <row r="114" spans="2:12" x14ac:dyDescent="0.3">
      <c r="B114" s="2"/>
      <c r="C114" s="2"/>
      <c r="D114" s="2"/>
      <c r="E114" s="2"/>
      <c r="F114" s="2"/>
      <c r="G114" s="2"/>
      <c r="H114" s="2"/>
      <c r="I114" s="2"/>
      <c r="J114" s="2"/>
      <c r="K114" s="2"/>
      <c r="L114" s="2"/>
    </row>
    <row r="115" spans="2:12" x14ac:dyDescent="0.3">
      <c r="B115" s="2"/>
      <c r="C115" s="2"/>
      <c r="D115" s="2"/>
      <c r="E115" s="2"/>
      <c r="F115" s="2"/>
      <c r="G115" s="2"/>
      <c r="H115" s="2"/>
      <c r="I115" s="2"/>
      <c r="J115" s="2"/>
      <c r="K115" s="2"/>
      <c r="L115" s="2"/>
    </row>
    <row r="116" spans="2:12" x14ac:dyDescent="0.3">
      <c r="B116" s="2"/>
      <c r="C116" s="2"/>
      <c r="D116" s="2"/>
      <c r="E116" s="2"/>
      <c r="F116" s="2"/>
      <c r="G116" s="2"/>
      <c r="H116" s="2"/>
      <c r="I116" s="2"/>
      <c r="J116" s="2"/>
      <c r="K116" s="2"/>
      <c r="L116" s="2"/>
    </row>
    <row r="117" spans="2:12" x14ac:dyDescent="0.3">
      <c r="B117" s="2"/>
      <c r="C117" s="2"/>
      <c r="D117" s="2"/>
      <c r="E117" s="2"/>
      <c r="F117" s="2"/>
      <c r="G117" s="2"/>
      <c r="H117" s="2"/>
      <c r="I117" s="2"/>
      <c r="J117" s="2"/>
      <c r="K117" s="2"/>
      <c r="L117" s="2"/>
    </row>
    <row r="118" spans="2:12" x14ac:dyDescent="0.3">
      <c r="B118" s="2"/>
      <c r="C118" s="2"/>
      <c r="D118" s="2"/>
      <c r="E118" s="2"/>
      <c r="F118" s="2"/>
      <c r="G118" s="2"/>
      <c r="H118" s="2"/>
      <c r="I118" s="2"/>
      <c r="J118" s="2"/>
      <c r="K118" s="2"/>
      <c r="L118" s="2"/>
    </row>
    <row r="119" spans="2:12" x14ac:dyDescent="0.3">
      <c r="B119" s="2"/>
      <c r="C119" s="2"/>
      <c r="D119" s="2"/>
      <c r="E119" s="2"/>
      <c r="F119" s="2"/>
      <c r="G119" s="2"/>
      <c r="H119" s="2"/>
      <c r="I119" s="2"/>
      <c r="J119" s="2"/>
      <c r="K119" s="2"/>
      <c r="L119" s="2"/>
    </row>
    <row r="120" spans="2:12" x14ac:dyDescent="0.3">
      <c r="B120" s="2"/>
      <c r="C120" s="2"/>
      <c r="D120" s="2"/>
      <c r="E120" s="2"/>
      <c r="F120" s="2"/>
      <c r="G120" s="2"/>
      <c r="H120" s="2"/>
      <c r="I120" s="2"/>
      <c r="J120" s="2"/>
      <c r="K120" s="2"/>
      <c r="L120" s="2"/>
    </row>
    <row r="121" spans="2:12" x14ac:dyDescent="0.3"/>
    <row r="122" spans="2:12" x14ac:dyDescent="0.3"/>
    <row r="123" spans="2:12" x14ac:dyDescent="0.3"/>
    <row r="124" spans="2:12" x14ac:dyDescent="0.3"/>
    <row r="125" spans="2:12" x14ac:dyDescent="0.3"/>
    <row r="126" spans="2:12" x14ac:dyDescent="0.3"/>
    <row r="127" spans="2:12" x14ac:dyDescent="0.3"/>
    <row r="128" spans="2:12"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sheetData>
  <mergeCells count="4">
    <mergeCell ref="B44:K44"/>
    <mergeCell ref="B47:K47"/>
    <mergeCell ref="B48:K48"/>
    <mergeCell ref="B49:K49"/>
  </mergeCells>
  <conditionalFormatting sqref="A95:A97">
    <cfRule type="expression" dxfId="10" priority="1">
      <formula>CELL("protect",A95)=1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DE3E8-AC0F-4E2D-86F4-E651DAF31C5E}">
  <dimension ref="A1:AQ155"/>
  <sheetViews>
    <sheetView workbookViewId="0">
      <selection activeCell="A8" sqref="A8"/>
    </sheetView>
  </sheetViews>
  <sheetFormatPr defaultColWidth="0" defaultRowHeight="14.4" zeroHeight="1" x14ac:dyDescent="0.3"/>
  <cols>
    <col min="1" max="1" width="4.44140625" style="56" customWidth="1"/>
    <col min="2" max="2" width="13.5546875" style="71" customWidth="1"/>
    <col min="3" max="3" width="10.6640625" style="57" customWidth="1"/>
    <col min="4" max="4" width="17.44140625" style="57" customWidth="1"/>
    <col min="5" max="5" width="16" style="57" customWidth="1"/>
    <col min="6" max="8" width="13.6640625" style="57" customWidth="1"/>
    <col min="9" max="9" width="14.5546875" style="57" customWidth="1"/>
    <col min="10" max="42" width="10.6640625" style="57" customWidth="1"/>
    <col min="43" max="43" width="0" style="57" hidden="1" customWidth="1"/>
    <col min="44" max="16384" width="10.6640625" style="57" hidden="1"/>
  </cols>
  <sheetData>
    <row r="1" spans="1:20" x14ac:dyDescent="0.3">
      <c r="A1" s="150"/>
      <c r="B1" s="151" t="s">
        <v>392</v>
      </c>
      <c r="C1" s="152"/>
      <c r="D1" s="152"/>
      <c r="E1" s="152"/>
      <c r="F1" s="152"/>
      <c r="G1" s="152"/>
      <c r="H1" s="152"/>
      <c r="I1" s="152"/>
      <c r="J1" s="193"/>
      <c r="L1" s="90"/>
    </row>
    <row r="2" spans="1:20" x14ac:dyDescent="0.3">
      <c r="A2" s="194"/>
      <c r="B2" s="155"/>
      <c r="C2" s="152"/>
      <c r="D2" s="152"/>
      <c r="E2" s="152"/>
      <c r="F2" s="152"/>
      <c r="G2" s="152"/>
      <c r="H2" s="152"/>
      <c r="I2" s="152"/>
      <c r="J2" s="193"/>
      <c r="L2" s="90"/>
    </row>
    <row r="3" spans="1:20" x14ac:dyDescent="0.3">
      <c r="A3" s="151" t="s">
        <v>6</v>
      </c>
      <c r="B3" s="156" t="s">
        <v>33</v>
      </c>
      <c r="C3" s="196" t="s">
        <v>544</v>
      </c>
      <c r="D3" s="195"/>
      <c r="E3" s="195"/>
      <c r="F3" s="195"/>
      <c r="G3" s="195"/>
      <c r="H3" s="195"/>
      <c r="I3" s="195"/>
      <c r="J3" s="193"/>
      <c r="L3" s="91"/>
    </row>
    <row r="4" spans="1:20" x14ac:dyDescent="0.3">
      <c r="A4" s="151"/>
      <c r="B4" s="156"/>
      <c r="C4" s="196"/>
      <c r="D4" s="157"/>
      <c r="E4" s="157"/>
      <c r="F4" s="157"/>
      <c r="G4" s="157"/>
      <c r="H4" s="157"/>
      <c r="I4" s="158"/>
      <c r="J4" s="193"/>
      <c r="L4" s="90"/>
    </row>
    <row r="5" spans="1:20" x14ac:dyDescent="0.3">
      <c r="A5" s="151" t="s">
        <v>17</v>
      </c>
      <c r="B5" s="156" t="s">
        <v>21</v>
      </c>
      <c r="C5" s="196" t="s">
        <v>545</v>
      </c>
      <c r="D5" s="195"/>
      <c r="E5" s="157"/>
      <c r="F5" s="157"/>
      <c r="G5" s="157"/>
      <c r="H5" s="157"/>
      <c r="I5" s="160"/>
      <c r="J5" s="193"/>
      <c r="L5" s="91"/>
    </row>
    <row r="6" spans="1:20" ht="15" thickBot="1" x14ac:dyDescent="0.35">
      <c r="A6" s="151"/>
      <c r="B6" s="156"/>
      <c r="C6" s="196"/>
      <c r="D6" s="157"/>
      <c r="E6" s="158"/>
      <c r="F6" s="158"/>
      <c r="G6" s="158"/>
      <c r="H6" s="158"/>
      <c r="I6" s="160"/>
      <c r="J6" s="193"/>
      <c r="L6" s="90"/>
    </row>
    <row r="7" spans="1:20" ht="15" thickBot="1" x14ac:dyDescent="0.35">
      <c r="A7" s="161" t="s">
        <v>13</v>
      </c>
      <c r="B7" s="215"/>
      <c r="C7" s="163"/>
      <c r="D7" s="163"/>
      <c r="E7" s="163"/>
      <c r="F7" s="163"/>
      <c r="G7" s="163"/>
      <c r="H7" s="163"/>
      <c r="I7" s="164"/>
      <c r="J7" s="216"/>
    </row>
    <row r="8" spans="1:20" x14ac:dyDescent="0.3">
      <c r="A8" s="11"/>
      <c r="C8" s="75"/>
      <c r="D8" s="75"/>
      <c r="E8" s="75"/>
      <c r="F8" s="75"/>
      <c r="G8" s="75"/>
      <c r="H8" s="75"/>
      <c r="I8" s="75"/>
    </row>
    <row r="9" spans="1:20" x14ac:dyDescent="0.3">
      <c r="A9" s="11"/>
      <c r="B9" s="89" t="s">
        <v>133</v>
      </c>
      <c r="C9" s="75"/>
      <c r="E9" s="75"/>
      <c r="F9" s="75"/>
      <c r="G9" s="75"/>
      <c r="H9" s="75"/>
      <c r="I9" s="75"/>
    </row>
    <row r="10" spans="1:20" x14ac:dyDescent="0.3">
      <c r="A10" s="14" t="s">
        <v>6</v>
      </c>
      <c r="B10" s="2" t="s">
        <v>396</v>
      </c>
      <c r="C10" s="2"/>
      <c r="E10" s="2"/>
      <c r="F10" s="2"/>
      <c r="G10" s="2"/>
      <c r="H10" s="2"/>
      <c r="I10" s="2"/>
      <c r="J10" s="2"/>
      <c r="K10" s="2"/>
      <c r="L10" s="2"/>
      <c r="M10" s="2"/>
      <c r="N10" s="2"/>
      <c r="O10" s="2"/>
      <c r="P10" s="2"/>
      <c r="Q10" s="2"/>
      <c r="R10" s="2"/>
      <c r="S10" s="2"/>
      <c r="T10" s="2"/>
    </row>
    <row r="11" spans="1:20" x14ac:dyDescent="0.3">
      <c r="A11" s="42"/>
      <c r="B11" s="2" t="s">
        <v>546</v>
      </c>
      <c r="C11" s="2"/>
      <c r="E11" s="2"/>
      <c r="F11" s="2"/>
      <c r="G11" s="2"/>
      <c r="H11" s="2"/>
      <c r="I11" s="2"/>
      <c r="J11" s="2"/>
      <c r="K11" s="2"/>
      <c r="L11" s="2"/>
      <c r="M11" s="2"/>
      <c r="N11" s="2"/>
      <c r="O11" s="2"/>
      <c r="P11" s="2"/>
      <c r="Q11" s="2"/>
      <c r="R11" s="2"/>
      <c r="S11" s="2"/>
      <c r="T11" s="2"/>
    </row>
    <row r="12" spans="1:20" x14ac:dyDescent="0.3">
      <c r="A12" s="42"/>
      <c r="B12" s="2" t="s">
        <v>547</v>
      </c>
      <c r="E12" s="2"/>
      <c r="F12" s="2"/>
      <c r="G12" s="2"/>
      <c r="H12" s="2"/>
      <c r="I12" s="2"/>
      <c r="J12" s="2"/>
      <c r="K12" s="2"/>
      <c r="L12" s="2"/>
      <c r="M12" s="2"/>
      <c r="N12" s="2"/>
      <c r="O12" s="2"/>
      <c r="P12" s="2"/>
      <c r="Q12" s="2"/>
      <c r="R12" s="2"/>
      <c r="S12" s="2"/>
      <c r="T12" s="2"/>
    </row>
    <row r="13" spans="1:20" x14ac:dyDescent="0.3">
      <c r="A13" s="42"/>
      <c r="B13" s="2" t="s">
        <v>548</v>
      </c>
      <c r="E13" s="2"/>
      <c r="F13" s="2"/>
      <c r="G13" s="2"/>
      <c r="H13" s="2"/>
      <c r="I13" s="2"/>
      <c r="J13" s="2"/>
      <c r="K13" s="2"/>
      <c r="L13" s="2"/>
      <c r="M13" s="2"/>
      <c r="N13" s="2"/>
      <c r="O13" s="2"/>
      <c r="P13" s="2"/>
      <c r="Q13" s="2"/>
      <c r="R13" s="2"/>
      <c r="S13" s="2"/>
      <c r="T13" s="2"/>
    </row>
    <row r="14" spans="1:20" x14ac:dyDescent="0.3">
      <c r="A14" s="42"/>
      <c r="B14" s="2" t="s">
        <v>549</v>
      </c>
      <c r="E14" s="2"/>
      <c r="F14" s="2"/>
      <c r="G14" s="2"/>
      <c r="H14" s="2"/>
      <c r="I14" s="2"/>
      <c r="J14" s="2"/>
      <c r="K14" s="2"/>
      <c r="L14" s="2"/>
      <c r="M14" s="2"/>
      <c r="N14" s="2"/>
      <c r="O14" s="2"/>
      <c r="P14" s="2"/>
      <c r="Q14" s="2"/>
      <c r="R14" s="2"/>
      <c r="S14" s="2"/>
      <c r="T14" s="2"/>
    </row>
    <row r="15" spans="1:20" x14ac:dyDescent="0.3">
      <c r="A15" s="42"/>
      <c r="B15" s="2" t="s">
        <v>550</v>
      </c>
      <c r="E15" s="2"/>
      <c r="F15" s="2"/>
      <c r="G15" s="2"/>
      <c r="H15" s="2"/>
      <c r="I15" s="2"/>
      <c r="J15" s="2"/>
      <c r="K15" s="61"/>
      <c r="L15" s="2"/>
      <c r="M15" s="2"/>
      <c r="N15" s="2"/>
      <c r="O15" s="2"/>
      <c r="P15" s="2"/>
      <c r="Q15" s="2"/>
      <c r="R15" s="2"/>
      <c r="S15" s="2"/>
      <c r="T15" s="2"/>
    </row>
    <row r="16" spans="1:20" x14ac:dyDescent="0.3">
      <c r="A16" s="42"/>
      <c r="B16" s="2"/>
      <c r="C16" s="2"/>
      <c r="D16" s="2"/>
      <c r="E16" s="2"/>
      <c r="F16" s="2"/>
      <c r="G16" s="2"/>
      <c r="H16" s="2"/>
      <c r="I16" s="2"/>
      <c r="J16" s="2"/>
      <c r="K16" s="61"/>
      <c r="L16" s="2"/>
      <c r="M16" s="2"/>
      <c r="N16" s="2"/>
      <c r="O16" s="2"/>
      <c r="P16" s="2"/>
      <c r="Q16" s="2"/>
      <c r="R16" s="2"/>
      <c r="S16" s="2"/>
      <c r="T16" s="2"/>
    </row>
    <row r="17" spans="1:20" x14ac:dyDescent="0.3">
      <c r="A17" s="42"/>
      <c r="B17" s="36" t="s">
        <v>187</v>
      </c>
      <c r="D17" s="2"/>
      <c r="E17" s="2"/>
      <c r="F17" s="2"/>
      <c r="G17" s="2"/>
      <c r="H17" s="2"/>
      <c r="I17" s="2"/>
      <c r="J17" s="2"/>
      <c r="K17" s="61"/>
      <c r="L17" s="2"/>
      <c r="M17" s="2"/>
      <c r="N17" s="2"/>
      <c r="O17" s="2"/>
      <c r="P17" s="2"/>
      <c r="Q17" s="2"/>
      <c r="R17" s="2"/>
      <c r="S17" s="2"/>
      <c r="T17" s="2"/>
    </row>
    <row r="18" spans="1:20" x14ac:dyDescent="0.3">
      <c r="A18" s="42" t="s">
        <v>17</v>
      </c>
      <c r="B18" s="2" t="s">
        <v>556</v>
      </c>
      <c r="D18" s="2"/>
      <c r="E18" s="62"/>
      <c r="F18" s="2"/>
      <c r="G18" s="2"/>
      <c r="H18" s="2"/>
      <c r="I18" s="2"/>
      <c r="J18" s="2"/>
      <c r="K18" s="2"/>
      <c r="L18" s="2"/>
      <c r="M18" s="2"/>
      <c r="N18" s="2"/>
      <c r="O18" s="2"/>
      <c r="P18" s="2"/>
      <c r="Q18" s="2"/>
      <c r="R18" s="2"/>
      <c r="S18" s="2"/>
      <c r="T18" s="2"/>
    </row>
    <row r="19" spans="1:20" ht="30" customHeight="1" x14ac:dyDescent="0.3">
      <c r="A19" s="14"/>
      <c r="B19" s="92" t="s">
        <v>551</v>
      </c>
      <c r="C19" s="92" t="s">
        <v>169</v>
      </c>
      <c r="D19" s="311" t="s">
        <v>188</v>
      </c>
      <c r="E19" s="311"/>
      <c r="F19" s="311"/>
      <c r="G19" s="311"/>
      <c r="H19" s="311"/>
      <c r="I19" s="311"/>
      <c r="J19" s="311"/>
      <c r="K19" s="2"/>
      <c r="L19" s="2"/>
      <c r="M19" s="2"/>
      <c r="N19" s="2"/>
      <c r="O19" s="2"/>
    </row>
    <row r="20" spans="1:20" ht="28.5" customHeight="1" x14ac:dyDescent="0.3">
      <c r="A20" s="14"/>
      <c r="B20" s="92" t="s">
        <v>189</v>
      </c>
      <c r="C20" s="92" t="s">
        <v>176</v>
      </c>
      <c r="D20" s="311" t="s">
        <v>190</v>
      </c>
      <c r="E20" s="311"/>
      <c r="F20" s="311"/>
      <c r="G20" s="311"/>
      <c r="H20" s="311"/>
      <c r="I20" s="311"/>
      <c r="J20" s="311"/>
      <c r="K20" s="2"/>
      <c r="L20" s="2"/>
      <c r="M20" s="2"/>
      <c r="N20" s="2"/>
      <c r="O20" s="2"/>
    </row>
    <row r="21" spans="1:20" ht="28.5" customHeight="1" x14ac:dyDescent="0.3">
      <c r="A21" s="14"/>
      <c r="B21" s="92"/>
      <c r="C21" s="92" t="s">
        <v>176</v>
      </c>
      <c r="D21" s="311" t="s">
        <v>191</v>
      </c>
      <c r="E21" s="311"/>
      <c r="F21" s="311"/>
      <c r="G21" s="311"/>
      <c r="H21" s="311"/>
      <c r="I21" s="311"/>
      <c r="J21" s="311"/>
      <c r="K21" s="2"/>
      <c r="L21" s="2"/>
      <c r="M21" s="2"/>
      <c r="N21" s="2"/>
      <c r="O21" s="2"/>
    </row>
    <row r="22" spans="1:20" x14ac:dyDescent="0.3">
      <c r="A22" s="14"/>
      <c r="B22" s="92" t="s">
        <v>552</v>
      </c>
      <c r="C22" s="92"/>
      <c r="D22" s="3" t="s">
        <v>192</v>
      </c>
      <c r="E22" s="3"/>
      <c r="F22" s="2"/>
      <c r="G22" s="2"/>
      <c r="H22" s="2"/>
      <c r="I22" s="2"/>
      <c r="J22" s="2"/>
      <c r="K22" s="2"/>
      <c r="L22" s="2"/>
      <c r="M22" s="2"/>
      <c r="N22" s="2"/>
      <c r="O22" s="2"/>
    </row>
    <row r="23" spans="1:20" ht="28.95" customHeight="1" x14ac:dyDescent="0.3">
      <c r="A23" s="14"/>
      <c r="B23" s="92" t="s">
        <v>18</v>
      </c>
      <c r="C23" s="92" t="s">
        <v>193</v>
      </c>
      <c r="D23" s="311" t="s">
        <v>553</v>
      </c>
      <c r="E23" s="311"/>
      <c r="F23" s="311"/>
      <c r="G23" s="311"/>
      <c r="H23" s="311"/>
      <c r="I23" s="311"/>
      <c r="J23" s="311"/>
      <c r="K23" s="2"/>
      <c r="L23" s="2"/>
      <c r="M23" s="2"/>
      <c r="N23" s="2"/>
      <c r="O23" s="2"/>
    </row>
    <row r="24" spans="1:20" ht="29.55" customHeight="1" x14ac:dyDescent="0.3">
      <c r="A24" s="14"/>
      <c r="B24" s="3"/>
      <c r="C24" s="92" t="s">
        <v>194</v>
      </c>
      <c r="D24" s="311" t="s">
        <v>554</v>
      </c>
      <c r="E24" s="311"/>
      <c r="F24" s="311"/>
      <c r="G24" s="311"/>
      <c r="H24" s="311"/>
      <c r="I24" s="311"/>
      <c r="J24" s="311"/>
      <c r="K24" s="2"/>
      <c r="L24" s="2"/>
      <c r="M24" s="2"/>
      <c r="N24" s="2"/>
      <c r="O24" s="2"/>
    </row>
    <row r="25" spans="1:20" ht="28.95" customHeight="1" x14ac:dyDescent="0.3">
      <c r="A25" s="14"/>
      <c r="B25" s="3"/>
      <c r="C25" s="92" t="s">
        <v>195</v>
      </c>
      <c r="D25" s="311" t="s">
        <v>555</v>
      </c>
      <c r="E25" s="311"/>
      <c r="F25" s="311"/>
      <c r="G25" s="311"/>
      <c r="H25" s="311"/>
      <c r="I25" s="311"/>
      <c r="J25" s="311"/>
      <c r="K25" s="2"/>
      <c r="L25" s="2"/>
      <c r="M25" s="2"/>
      <c r="N25" s="2"/>
      <c r="O25" s="2"/>
    </row>
    <row r="26" spans="1:20" x14ac:dyDescent="0.3">
      <c r="A26" s="14"/>
      <c r="B26" s="2"/>
      <c r="C26" s="2"/>
      <c r="D26" s="2"/>
      <c r="E26" s="2"/>
      <c r="F26" s="2"/>
      <c r="G26" s="2"/>
      <c r="H26" s="2"/>
      <c r="I26" s="2"/>
      <c r="J26" s="2"/>
      <c r="K26" s="2"/>
      <c r="L26" s="2"/>
      <c r="M26" s="2"/>
      <c r="N26" s="2"/>
      <c r="O26" s="2"/>
    </row>
    <row r="27" spans="1:20" x14ac:dyDescent="0.3">
      <c r="A27" s="14"/>
      <c r="B27" s="2"/>
      <c r="C27" s="2"/>
      <c r="D27" s="2"/>
      <c r="E27" s="2"/>
      <c r="F27" s="2"/>
      <c r="G27" s="2"/>
      <c r="H27" s="2"/>
      <c r="I27" s="2"/>
      <c r="J27" s="2"/>
      <c r="K27" s="2"/>
      <c r="L27" s="2"/>
      <c r="M27" s="2"/>
      <c r="N27" s="2"/>
      <c r="O27" s="2"/>
    </row>
    <row r="28" spans="1:20" x14ac:dyDescent="0.3">
      <c r="A28" s="14"/>
      <c r="B28" s="2"/>
      <c r="C28" s="2"/>
      <c r="D28" s="2"/>
      <c r="E28" s="2"/>
      <c r="F28" s="2"/>
      <c r="G28" s="2"/>
      <c r="H28" s="2"/>
      <c r="I28" s="2"/>
      <c r="J28" s="2"/>
      <c r="K28" s="2"/>
      <c r="L28" s="2"/>
      <c r="M28" s="2"/>
      <c r="N28" s="2"/>
      <c r="O28" s="2"/>
    </row>
    <row r="29" spans="1:20" x14ac:dyDescent="0.3">
      <c r="A29" s="14"/>
      <c r="B29" s="2"/>
      <c r="C29" s="2"/>
      <c r="D29" s="2"/>
      <c r="E29" s="2"/>
      <c r="F29" s="2"/>
      <c r="G29" s="2"/>
      <c r="H29" s="2"/>
      <c r="I29" s="2"/>
      <c r="J29" s="2"/>
      <c r="K29" s="2"/>
      <c r="L29" s="2"/>
      <c r="M29" s="2"/>
      <c r="N29" s="2"/>
      <c r="O29" s="2"/>
    </row>
    <row r="30" spans="1:20" x14ac:dyDescent="0.3">
      <c r="A30" s="14"/>
      <c r="B30" s="2"/>
      <c r="C30" s="2"/>
      <c r="D30" s="2"/>
      <c r="E30" s="2"/>
      <c r="F30" s="2"/>
      <c r="G30" s="2"/>
      <c r="H30" s="2"/>
      <c r="I30" s="2"/>
      <c r="J30" s="2"/>
      <c r="K30" s="2"/>
      <c r="L30" s="2"/>
      <c r="M30" s="2"/>
      <c r="N30" s="2"/>
      <c r="O30" s="2"/>
    </row>
    <row r="31" spans="1:20" x14ac:dyDescent="0.3">
      <c r="B31" s="2"/>
      <c r="C31" s="2"/>
      <c r="D31" s="2"/>
      <c r="E31" s="2"/>
      <c r="F31" s="2"/>
      <c r="G31" s="2"/>
      <c r="H31" s="2"/>
      <c r="I31" s="2"/>
      <c r="J31" s="2"/>
      <c r="K31" s="2"/>
      <c r="L31" s="2"/>
      <c r="M31" s="2"/>
      <c r="N31" s="2"/>
      <c r="O31" s="2"/>
    </row>
    <row r="32" spans="1:20" x14ac:dyDescent="0.3">
      <c r="B32" s="2"/>
      <c r="C32" s="2"/>
      <c r="D32" s="2"/>
      <c r="E32" s="2"/>
      <c r="F32" s="2"/>
      <c r="G32" s="2"/>
      <c r="H32" s="2"/>
      <c r="I32" s="2"/>
      <c r="J32" s="2"/>
      <c r="K32" s="2"/>
      <c r="L32" s="2"/>
      <c r="M32" s="2"/>
      <c r="N32" s="2"/>
      <c r="O32" s="2"/>
    </row>
    <row r="33" spans="2:15" x14ac:dyDescent="0.3">
      <c r="B33" s="2"/>
      <c r="C33" s="2"/>
      <c r="D33" s="2"/>
      <c r="E33" s="2"/>
      <c r="F33" s="2"/>
      <c r="G33" s="2"/>
      <c r="H33" s="2"/>
      <c r="I33" s="2"/>
      <c r="J33" s="2"/>
      <c r="K33" s="2"/>
      <c r="L33" s="2"/>
      <c r="M33" s="2"/>
      <c r="N33" s="2"/>
      <c r="O33" s="2"/>
    </row>
    <row r="34" spans="2:15" x14ac:dyDescent="0.3">
      <c r="B34" s="2"/>
      <c r="C34" s="2"/>
      <c r="D34" s="2"/>
      <c r="E34" s="2"/>
      <c r="F34" s="2"/>
      <c r="G34" s="2"/>
      <c r="H34" s="2"/>
      <c r="I34" s="2"/>
      <c r="J34" s="2"/>
      <c r="K34" s="2"/>
      <c r="L34" s="2"/>
      <c r="M34" s="2"/>
      <c r="N34" s="2"/>
      <c r="O34" s="2"/>
    </row>
    <row r="35" spans="2:15" x14ac:dyDescent="0.3">
      <c r="B35" s="2"/>
      <c r="C35" s="2"/>
      <c r="D35" s="2"/>
      <c r="E35" s="2"/>
      <c r="F35" s="2"/>
      <c r="G35" s="2"/>
      <c r="H35" s="2"/>
      <c r="I35" s="2"/>
      <c r="J35" s="2"/>
      <c r="K35" s="2"/>
      <c r="L35" s="2"/>
      <c r="M35" s="2"/>
      <c r="N35" s="2"/>
      <c r="O35" s="2"/>
    </row>
    <row r="36" spans="2:15" x14ac:dyDescent="0.3">
      <c r="B36" s="2"/>
      <c r="C36" s="2"/>
      <c r="D36" s="2"/>
      <c r="E36" s="2"/>
      <c r="F36" s="2"/>
      <c r="G36" s="2"/>
      <c r="H36" s="2"/>
      <c r="I36" s="2"/>
      <c r="J36" s="2"/>
      <c r="K36" s="2"/>
      <c r="L36" s="2"/>
      <c r="M36" s="2"/>
      <c r="N36" s="2"/>
      <c r="O36" s="2"/>
    </row>
    <row r="37" spans="2:15" x14ac:dyDescent="0.3">
      <c r="B37" s="2"/>
      <c r="C37" s="2"/>
      <c r="D37" s="2"/>
      <c r="E37" s="2"/>
      <c r="F37" s="2"/>
      <c r="G37" s="2"/>
      <c r="H37" s="2"/>
      <c r="I37" s="2"/>
      <c r="J37" s="2"/>
      <c r="K37" s="2"/>
      <c r="L37" s="2"/>
      <c r="M37" s="2"/>
      <c r="N37" s="2"/>
      <c r="O37" s="2"/>
    </row>
    <row r="38" spans="2:15" x14ac:dyDescent="0.3">
      <c r="B38" s="2"/>
      <c r="C38" s="2"/>
      <c r="D38" s="2"/>
      <c r="E38" s="2"/>
      <c r="F38" s="2"/>
      <c r="G38" s="2"/>
      <c r="H38" s="2"/>
      <c r="I38" s="2"/>
      <c r="J38" s="2"/>
      <c r="K38" s="2"/>
      <c r="L38" s="2"/>
      <c r="M38" s="2"/>
      <c r="N38" s="2"/>
      <c r="O38" s="2"/>
    </row>
    <row r="39" spans="2:15" x14ac:dyDescent="0.3">
      <c r="B39" s="2"/>
      <c r="C39" s="2"/>
      <c r="D39" s="2"/>
      <c r="E39" s="2"/>
      <c r="F39" s="2"/>
      <c r="G39" s="2"/>
      <c r="H39" s="2"/>
      <c r="I39" s="2"/>
      <c r="J39" s="2"/>
      <c r="K39" s="2"/>
      <c r="L39" s="2"/>
      <c r="M39" s="2"/>
      <c r="N39" s="2"/>
      <c r="O39" s="2"/>
    </row>
    <row r="40" spans="2:15" x14ac:dyDescent="0.3">
      <c r="B40" s="2"/>
      <c r="C40" s="2"/>
      <c r="D40" s="2"/>
      <c r="E40" s="2"/>
      <c r="F40" s="2"/>
      <c r="G40" s="2"/>
      <c r="H40" s="2"/>
      <c r="I40" s="2"/>
      <c r="J40" s="2"/>
      <c r="K40" s="2"/>
      <c r="L40" s="2"/>
      <c r="M40" s="2"/>
      <c r="N40" s="2"/>
      <c r="O40" s="2"/>
    </row>
    <row r="41" spans="2:15" x14ac:dyDescent="0.3"/>
    <row r="42" spans="2:15" x14ac:dyDescent="0.3"/>
    <row r="43" spans="2:15" x14ac:dyDescent="0.3"/>
    <row r="44" spans="2:15" x14ac:dyDescent="0.3"/>
    <row r="45" spans="2:15" x14ac:dyDescent="0.3"/>
    <row r="46" spans="2:15" x14ac:dyDescent="0.3"/>
    <row r="47" spans="2:15" x14ac:dyDescent="0.3"/>
    <row r="48" spans="2:15" x14ac:dyDescent="0.3"/>
    <row r="49" spans="1:9" x14ac:dyDescent="0.3"/>
    <row r="50" spans="1:9" x14ac:dyDescent="0.3"/>
    <row r="51" spans="1:9" x14ac:dyDescent="0.3"/>
    <row r="52" spans="1:9" x14ac:dyDescent="0.3"/>
    <row r="53" spans="1:9" x14ac:dyDescent="0.3"/>
    <row r="54" spans="1:9" x14ac:dyDescent="0.3"/>
    <row r="55" spans="1:9" x14ac:dyDescent="0.3"/>
    <row r="56" spans="1:9" x14ac:dyDescent="0.3"/>
    <row r="57" spans="1:9" x14ac:dyDescent="0.3"/>
    <row r="58" spans="1:9" x14ac:dyDescent="0.3"/>
    <row r="59" spans="1:9" x14ac:dyDescent="0.3"/>
    <row r="60" spans="1:9" x14ac:dyDescent="0.3">
      <c r="A60" s="15"/>
      <c r="B60" s="12"/>
      <c r="C60" s="3"/>
      <c r="D60" s="3"/>
      <c r="E60" s="3"/>
      <c r="F60" s="3"/>
      <c r="G60" s="3"/>
      <c r="H60" s="3"/>
      <c r="I60" s="3"/>
    </row>
    <row r="61" spans="1:9" x14ac:dyDescent="0.3">
      <c r="A61" s="15"/>
      <c r="B61" s="12"/>
      <c r="C61" s="3"/>
      <c r="D61" s="3"/>
      <c r="E61" s="3"/>
      <c r="F61" s="3"/>
      <c r="G61" s="3"/>
      <c r="H61" s="3"/>
      <c r="I61" s="3"/>
    </row>
    <row r="62" spans="1:9" x14ac:dyDescent="0.3">
      <c r="A62" s="15"/>
      <c r="B62" s="12"/>
      <c r="C62" s="3"/>
      <c r="D62" s="3"/>
      <c r="E62" s="3"/>
      <c r="F62" s="3"/>
      <c r="G62" s="3"/>
      <c r="H62" s="3"/>
      <c r="I62" s="3"/>
    </row>
    <row r="63" spans="1:9" x14ac:dyDescent="0.3">
      <c r="A63" s="15"/>
      <c r="B63" s="12"/>
      <c r="C63" s="3"/>
      <c r="D63" s="3"/>
      <c r="E63" s="3"/>
      <c r="F63" s="3"/>
      <c r="G63" s="3"/>
      <c r="H63" s="3"/>
      <c r="I63" s="3"/>
    </row>
    <row r="64" spans="1:9" x14ac:dyDescent="0.3">
      <c r="A64" s="15"/>
      <c r="B64" s="12"/>
      <c r="C64" s="3"/>
      <c r="D64" s="3"/>
      <c r="E64" s="3"/>
      <c r="F64" s="3"/>
      <c r="G64" s="3"/>
      <c r="H64" s="3"/>
      <c r="I64" s="3"/>
    </row>
    <row r="65" spans="1:9" x14ac:dyDescent="0.3">
      <c r="A65" s="15"/>
      <c r="B65" s="12"/>
      <c r="C65" s="3"/>
      <c r="D65" s="3"/>
      <c r="E65" s="3"/>
      <c r="F65" s="3"/>
      <c r="G65" s="3"/>
      <c r="H65" s="3"/>
      <c r="I65" s="3"/>
    </row>
    <row r="66" spans="1:9" x14ac:dyDescent="0.3"/>
    <row r="67" spans="1:9" x14ac:dyDescent="0.3"/>
    <row r="68" spans="1:9" x14ac:dyDescent="0.3"/>
    <row r="69" spans="1:9" x14ac:dyDescent="0.3"/>
    <row r="70" spans="1:9" x14ac:dyDescent="0.3"/>
    <row r="71" spans="1:9" x14ac:dyDescent="0.3"/>
    <row r="72" spans="1:9" x14ac:dyDescent="0.3"/>
    <row r="73" spans="1:9" x14ac:dyDescent="0.3"/>
    <row r="74" spans="1:9" x14ac:dyDescent="0.3"/>
    <row r="75" spans="1:9" x14ac:dyDescent="0.3"/>
    <row r="76" spans="1:9" x14ac:dyDescent="0.3"/>
    <row r="77" spans="1:9" x14ac:dyDescent="0.3"/>
    <row r="78" spans="1:9" x14ac:dyDescent="0.3"/>
    <row r="79" spans="1:9" x14ac:dyDescent="0.3"/>
    <row r="80" spans="1:9"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sheetData>
  <mergeCells count="6">
    <mergeCell ref="D25:J25"/>
    <mergeCell ref="D19:J19"/>
    <mergeCell ref="D20:J20"/>
    <mergeCell ref="D21:J21"/>
    <mergeCell ref="D23:J23"/>
    <mergeCell ref="D24:J24"/>
  </mergeCells>
  <conditionalFormatting sqref="A60:I65">
    <cfRule type="expression" dxfId="9" priority="1">
      <formula>CELL("protect",A60)=1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18C1-2EF7-4C5D-82C0-D8C2D0040447}">
  <dimension ref="A1:AQ163"/>
  <sheetViews>
    <sheetView workbookViewId="0">
      <selection activeCell="A17" sqref="A17"/>
    </sheetView>
  </sheetViews>
  <sheetFormatPr defaultColWidth="0" defaultRowHeight="14.4" zeroHeight="1" x14ac:dyDescent="0.3"/>
  <cols>
    <col min="1" max="1" width="4.44140625" style="3" customWidth="1"/>
    <col min="2" max="2" width="13.5546875" style="12" customWidth="1"/>
    <col min="3" max="3" width="10.6640625" style="3" customWidth="1"/>
    <col min="4" max="4" width="17.44140625" style="3" customWidth="1"/>
    <col min="5" max="5" width="16" style="3" customWidth="1"/>
    <col min="6" max="8" width="13.6640625" style="3" customWidth="1"/>
    <col min="9" max="10" width="14.5546875" style="3" customWidth="1"/>
    <col min="11" max="11" width="24" style="3" customWidth="1"/>
    <col min="12" max="43" width="10.6640625" style="3" customWidth="1"/>
    <col min="44" max="16384" width="10.6640625" style="3" hidden="1"/>
  </cols>
  <sheetData>
    <row r="1" spans="1:13" x14ac:dyDescent="0.3">
      <c r="A1" s="228"/>
      <c r="B1" s="151" t="s">
        <v>388</v>
      </c>
      <c r="C1" s="152"/>
      <c r="D1" s="152"/>
      <c r="E1" s="152"/>
      <c r="F1" s="152"/>
      <c r="G1" s="152"/>
      <c r="H1" s="152"/>
      <c r="I1" s="152"/>
      <c r="J1" s="152"/>
      <c r="K1" s="153"/>
      <c r="M1" s="68"/>
    </row>
    <row r="2" spans="1:13" x14ac:dyDescent="0.3">
      <c r="A2" s="229"/>
      <c r="B2" s="155"/>
      <c r="C2" s="152"/>
      <c r="D2" s="152"/>
      <c r="E2" s="152"/>
      <c r="F2" s="152"/>
      <c r="G2" s="152"/>
      <c r="H2" s="152"/>
      <c r="I2" s="152"/>
      <c r="J2" s="152"/>
      <c r="K2" s="153"/>
      <c r="M2" s="68"/>
    </row>
    <row r="3" spans="1:13" x14ac:dyDescent="0.3">
      <c r="A3" s="152"/>
      <c r="B3" s="156"/>
      <c r="C3" s="151" t="s">
        <v>196</v>
      </c>
      <c r="D3" s="157"/>
      <c r="E3" s="157"/>
      <c r="F3" s="157"/>
      <c r="G3" s="157"/>
      <c r="H3" s="157"/>
      <c r="I3" s="158"/>
      <c r="J3" s="158"/>
      <c r="K3" s="153"/>
      <c r="M3" s="68"/>
    </row>
    <row r="4" spans="1:13" x14ac:dyDescent="0.3">
      <c r="A4" s="152"/>
      <c r="B4" s="156"/>
      <c r="C4" s="151" t="s">
        <v>197</v>
      </c>
      <c r="D4" s="157"/>
      <c r="E4" s="157"/>
      <c r="F4" s="157"/>
      <c r="G4" s="157"/>
      <c r="H4" s="157"/>
      <c r="I4" s="158"/>
      <c r="J4" s="158"/>
      <c r="K4" s="153"/>
      <c r="M4" s="68"/>
    </row>
    <row r="5" spans="1:13" x14ac:dyDescent="0.3">
      <c r="A5" s="152"/>
      <c r="B5" s="156"/>
      <c r="C5" s="151" t="s">
        <v>198</v>
      </c>
      <c r="D5" s="157"/>
      <c r="E5" s="157"/>
      <c r="F5" s="157"/>
      <c r="G5" s="157"/>
      <c r="H5" s="157"/>
      <c r="I5" s="158"/>
      <c r="J5" s="158"/>
      <c r="K5" s="153"/>
      <c r="M5" s="68"/>
    </row>
    <row r="6" spans="1:13" x14ac:dyDescent="0.3">
      <c r="A6" s="152"/>
      <c r="B6" s="156"/>
      <c r="C6" s="151"/>
      <c r="D6" s="157"/>
      <c r="E6" s="157"/>
      <c r="F6" s="157"/>
      <c r="G6" s="157"/>
      <c r="H6" s="157"/>
      <c r="I6" s="158"/>
      <c r="J6" s="158"/>
      <c r="K6" s="153"/>
      <c r="M6" s="68"/>
    </row>
    <row r="7" spans="1:13" x14ac:dyDescent="0.3">
      <c r="A7" s="152" t="s">
        <v>6</v>
      </c>
      <c r="B7" s="156" t="s">
        <v>10</v>
      </c>
      <c r="C7" s="151" t="s">
        <v>199</v>
      </c>
      <c r="D7" s="157"/>
      <c r="E7" s="157"/>
      <c r="F7" s="157"/>
      <c r="G7" s="157"/>
      <c r="H7" s="157"/>
      <c r="I7" s="158"/>
      <c r="J7" s="158"/>
      <c r="K7" s="153"/>
      <c r="M7" s="68"/>
    </row>
    <row r="8" spans="1:13" x14ac:dyDescent="0.3">
      <c r="A8" s="152"/>
      <c r="B8" s="156"/>
      <c r="C8" s="151"/>
      <c r="D8" s="157"/>
      <c r="E8" s="157"/>
      <c r="F8" s="157"/>
      <c r="G8" s="157"/>
      <c r="H8" s="157"/>
      <c r="I8" s="158"/>
      <c r="J8" s="158"/>
      <c r="K8" s="153"/>
      <c r="M8" s="68"/>
    </row>
    <row r="9" spans="1:13" x14ac:dyDescent="0.3">
      <c r="A9" s="152" t="s">
        <v>9</v>
      </c>
      <c r="B9" s="156" t="s">
        <v>10</v>
      </c>
      <c r="C9" s="151" t="s">
        <v>200</v>
      </c>
      <c r="D9" s="157"/>
      <c r="E9" s="157"/>
      <c r="F9" s="157"/>
      <c r="G9" s="157"/>
      <c r="H9" s="157"/>
      <c r="I9" s="158"/>
      <c r="J9" s="158"/>
      <c r="K9" s="153"/>
      <c r="M9" s="68"/>
    </row>
    <row r="10" spans="1:13" x14ac:dyDescent="0.3">
      <c r="A10" s="152"/>
      <c r="B10" s="156"/>
      <c r="C10" s="151"/>
      <c r="D10" s="157"/>
      <c r="E10" s="157"/>
      <c r="F10" s="157"/>
      <c r="G10" s="157"/>
      <c r="H10" s="157"/>
      <c r="I10" s="158"/>
      <c r="J10" s="158"/>
      <c r="K10" s="153"/>
      <c r="M10" s="68"/>
    </row>
    <row r="11" spans="1:13" x14ac:dyDescent="0.3">
      <c r="A11" s="152" t="s">
        <v>12</v>
      </c>
      <c r="B11" s="156" t="s">
        <v>10</v>
      </c>
      <c r="C11" s="192" t="s">
        <v>201</v>
      </c>
      <c r="D11" s="157"/>
      <c r="E11" s="157"/>
      <c r="F11" s="157"/>
      <c r="G11" s="157"/>
      <c r="H11" s="157"/>
      <c r="I11" s="160"/>
      <c r="J11" s="160"/>
      <c r="K11" s="153"/>
      <c r="M11" s="68"/>
    </row>
    <row r="12" spans="1:13" x14ac:dyDescent="0.3">
      <c r="A12" s="152"/>
      <c r="B12" s="156"/>
      <c r="C12" s="151" t="s">
        <v>202</v>
      </c>
      <c r="D12" s="158"/>
      <c r="E12" s="158"/>
      <c r="F12" s="158"/>
      <c r="G12" s="158"/>
      <c r="H12" s="158"/>
      <c r="I12" s="160"/>
      <c r="J12" s="160"/>
      <c r="K12" s="153"/>
      <c r="M12" s="68"/>
    </row>
    <row r="13" spans="1:13" x14ac:dyDescent="0.3">
      <c r="A13" s="152"/>
      <c r="B13" s="156"/>
      <c r="C13" s="151"/>
      <c r="D13" s="158"/>
      <c r="E13" s="158"/>
      <c r="F13" s="158"/>
      <c r="G13" s="158"/>
      <c r="H13" s="158"/>
      <c r="I13" s="160"/>
      <c r="J13" s="160"/>
      <c r="K13" s="153"/>
      <c r="M13" s="68"/>
    </row>
    <row r="14" spans="1:13" x14ac:dyDescent="0.3">
      <c r="A14" s="152" t="s">
        <v>151</v>
      </c>
      <c r="B14" s="156" t="s">
        <v>10</v>
      </c>
      <c r="C14" s="151" t="s">
        <v>203</v>
      </c>
      <c r="D14" s="158"/>
      <c r="E14" s="158"/>
      <c r="F14" s="158"/>
      <c r="G14" s="158"/>
      <c r="H14" s="158"/>
      <c r="I14" s="160"/>
      <c r="J14" s="160"/>
      <c r="K14" s="153"/>
      <c r="M14" s="68"/>
    </row>
    <row r="15" spans="1:13" ht="15" thickBot="1" x14ac:dyDescent="0.35">
      <c r="A15" s="152"/>
      <c r="B15" s="156"/>
      <c r="C15" s="151"/>
      <c r="D15" s="158"/>
      <c r="E15" s="158"/>
      <c r="F15" s="158"/>
      <c r="G15" s="158"/>
      <c r="H15" s="158"/>
      <c r="I15" s="160"/>
      <c r="J15" s="160"/>
      <c r="K15" s="153"/>
      <c r="M15" s="68"/>
    </row>
    <row r="16" spans="1:13" ht="15" thickBot="1" x14ac:dyDescent="0.35">
      <c r="A16" s="230" t="s">
        <v>13</v>
      </c>
      <c r="B16" s="162"/>
      <c r="C16" s="163"/>
      <c r="D16" s="163"/>
      <c r="E16" s="163"/>
      <c r="F16" s="163"/>
      <c r="G16" s="163"/>
      <c r="H16" s="163"/>
      <c r="I16" s="164"/>
      <c r="J16" s="164"/>
      <c r="K16" s="165"/>
    </row>
    <row r="17" spans="1:14" x14ac:dyDescent="0.3">
      <c r="A17" s="24"/>
      <c r="C17" s="13"/>
      <c r="D17" s="13"/>
      <c r="E17" s="13"/>
      <c r="F17" s="13"/>
      <c r="G17" s="13"/>
      <c r="H17" s="13"/>
      <c r="I17" s="13"/>
      <c r="J17" s="13"/>
    </row>
    <row r="18" spans="1:14" x14ac:dyDescent="0.3">
      <c r="A18" s="2" t="s">
        <v>15</v>
      </c>
      <c r="B18" s="36" t="s">
        <v>204</v>
      </c>
      <c r="C18" s="2"/>
      <c r="D18" s="23"/>
      <c r="E18" s="23"/>
      <c r="F18" s="23"/>
      <c r="G18" s="23"/>
      <c r="I18" s="23"/>
      <c r="J18" s="23"/>
      <c r="K18" s="23"/>
      <c r="L18" s="23"/>
    </row>
    <row r="19" spans="1:14" x14ac:dyDescent="0.3">
      <c r="A19" s="1"/>
      <c r="B19" s="2" t="s">
        <v>557</v>
      </c>
      <c r="C19" s="2"/>
      <c r="D19" s="23"/>
      <c r="E19" s="23"/>
      <c r="F19" s="23"/>
      <c r="G19" s="23"/>
      <c r="I19" s="23"/>
      <c r="J19" s="23"/>
      <c r="K19" s="23"/>
      <c r="L19" s="23"/>
    </row>
    <row r="20" spans="1:14" x14ac:dyDescent="0.3">
      <c r="A20" s="2"/>
      <c r="B20" s="2" t="s">
        <v>205</v>
      </c>
      <c r="C20" s="2"/>
      <c r="D20" s="23"/>
      <c r="E20" s="23"/>
      <c r="F20" s="23"/>
      <c r="G20" s="23"/>
      <c r="I20" s="23"/>
      <c r="J20" s="23"/>
      <c r="K20" s="23"/>
      <c r="L20" s="23"/>
    </row>
    <row r="21" spans="1:14" x14ac:dyDescent="0.3">
      <c r="A21" s="2"/>
      <c r="B21" s="2" t="s">
        <v>206</v>
      </c>
      <c r="C21" s="2"/>
      <c r="D21" s="23"/>
      <c r="E21" s="23"/>
      <c r="F21" s="23"/>
      <c r="G21" s="23"/>
      <c r="I21" s="23"/>
      <c r="J21" s="23"/>
      <c r="K21" s="23"/>
      <c r="L21" s="23"/>
    </row>
    <row r="22" spans="1:14" ht="28.5" customHeight="1" x14ac:dyDescent="0.3">
      <c r="A22" s="2"/>
      <c r="B22" s="306" t="s">
        <v>560</v>
      </c>
      <c r="C22" s="306"/>
      <c r="D22" s="306"/>
      <c r="E22" s="306"/>
      <c r="F22" s="306"/>
      <c r="G22" s="306"/>
      <c r="H22" s="306"/>
      <c r="I22" s="306"/>
      <c r="J22" s="306"/>
      <c r="K22" s="306"/>
      <c r="L22" s="23"/>
    </row>
    <row r="23" spans="1:14" x14ac:dyDescent="0.3">
      <c r="A23" s="2"/>
      <c r="B23" s="2" t="s">
        <v>207</v>
      </c>
      <c r="C23" s="2"/>
      <c r="D23" s="23"/>
      <c r="E23" s="23"/>
      <c r="F23" s="23"/>
      <c r="G23" s="23"/>
      <c r="I23" s="23"/>
      <c r="J23" s="23"/>
      <c r="K23" s="23"/>
      <c r="L23" s="23"/>
    </row>
    <row r="24" spans="1:14" x14ac:dyDescent="0.3">
      <c r="A24" s="2"/>
      <c r="B24" s="2" t="s">
        <v>208</v>
      </c>
      <c r="C24" s="2"/>
      <c r="D24" s="23"/>
      <c r="E24" s="23"/>
      <c r="F24" s="23"/>
      <c r="G24" s="23"/>
      <c r="I24" s="23"/>
      <c r="J24" s="23"/>
      <c r="K24" s="23"/>
      <c r="L24" s="23"/>
      <c r="M24" s="23"/>
      <c r="N24" s="23"/>
    </row>
    <row r="25" spans="1:14" ht="28.95" customHeight="1" x14ac:dyDescent="0.3">
      <c r="A25" s="2"/>
      <c r="B25" s="306" t="s">
        <v>561</v>
      </c>
      <c r="C25" s="306"/>
      <c r="D25" s="306"/>
      <c r="E25" s="306"/>
      <c r="F25" s="306"/>
      <c r="G25" s="306"/>
      <c r="H25" s="306"/>
      <c r="I25" s="306"/>
      <c r="J25" s="306"/>
      <c r="K25" s="306"/>
      <c r="L25" s="23"/>
      <c r="M25" s="23"/>
      <c r="N25" s="23"/>
    </row>
    <row r="26" spans="1:14" x14ac:dyDescent="0.3">
      <c r="A26" s="2"/>
      <c r="B26" s="2"/>
      <c r="C26" s="2"/>
      <c r="D26" s="23"/>
      <c r="E26" s="93"/>
      <c r="F26" s="93"/>
      <c r="G26" s="93"/>
      <c r="I26" s="93"/>
      <c r="J26" s="93"/>
      <c r="K26" s="93"/>
      <c r="L26" s="93"/>
      <c r="M26" s="93"/>
      <c r="N26" s="93"/>
    </row>
    <row r="27" spans="1:14" x14ac:dyDescent="0.3">
      <c r="A27" s="2" t="s">
        <v>9</v>
      </c>
      <c r="B27" s="36" t="s">
        <v>204</v>
      </c>
      <c r="C27" s="2"/>
      <c r="D27" s="23"/>
      <c r="E27" s="23"/>
      <c r="F27" s="23"/>
      <c r="G27" s="23"/>
      <c r="I27" s="23"/>
      <c r="J27" s="23"/>
      <c r="K27" s="23"/>
      <c r="L27" s="23"/>
      <c r="M27" s="23"/>
      <c r="N27" s="23"/>
    </row>
    <row r="28" spans="1:14" x14ac:dyDescent="0.3">
      <c r="A28" s="1"/>
      <c r="B28" s="2" t="s">
        <v>558</v>
      </c>
      <c r="C28" s="2"/>
      <c r="D28" s="23"/>
      <c r="E28" s="23"/>
      <c r="F28" s="23"/>
      <c r="G28" s="23"/>
      <c r="I28" s="23"/>
      <c r="J28" s="23"/>
      <c r="K28" s="23"/>
      <c r="L28" s="23"/>
      <c r="M28" s="23"/>
      <c r="N28" s="23"/>
    </row>
    <row r="29" spans="1:14" ht="28.5" customHeight="1" x14ac:dyDescent="0.3">
      <c r="A29" s="2"/>
      <c r="B29" s="306" t="s">
        <v>562</v>
      </c>
      <c r="C29" s="306"/>
      <c r="D29" s="306"/>
      <c r="E29" s="306"/>
      <c r="F29" s="306"/>
      <c r="G29" s="306"/>
      <c r="H29" s="306"/>
      <c r="I29" s="306"/>
      <c r="J29" s="306"/>
      <c r="K29" s="306"/>
      <c r="L29" s="23"/>
      <c r="M29" s="23"/>
      <c r="N29" s="23"/>
    </row>
    <row r="30" spans="1:14" x14ac:dyDescent="0.3">
      <c r="A30" s="2"/>
      <c r="B30" s="2"/>
      <c r="C30" s="2"/>
      <c r="D30" s="23"/>
      <c r="E30" s="23"/>
      <c r="F30" s="23"/>
      <c r="G30" s="23"/>
      <c r="I30" s="23"/>
      <c r="J30" s="23"/>
      <c r="K30" s="23"/>
      <c r="L30" s="23"/>
      <c r="M30" s="23"/>
      <c r="N30" s="23"/>
    </row>
    <row r="31" spans="1:14" x14ac:dyDescent="0.3">
      <c r="A31" s="2" t="s">
        <v>12</v>
      </c>
      <c r="B31" s="36" t="s">
        <v>204</v>
      </c>
      <c r="C31" s="2"/>
      <c r="D31" s="23"/>
      <c r="E31" s="23"/>
      <c r="F31" s="23"/>
      <c r="G31" s="23"/>
      <c r="I31" s="23"/>
      <c r="J31" s="23"/>
      <c r="K31" s="23"/>
      <c r="L31" s="23"/>
      <c r="M31" s="23"/>
      <c r="N31" s="23"/>
    </row>
    <row r="32" spans="1:14" x14ac:dyDescent="0.3">
      <c r="A32" s="1"/>
      <c r="B32" s="2" t="s">
        <v>475</v>
      </c>
      <c r="C32" s="2"/>
      <c r="E32" s="23"/>
      <c r="F32" s="23"/>
      <c r="G32" s="23"/>
      <c r="I32" s="23"/>
      <c r="J32" s="23"/>
      <c r="K32" s="23"/>
      <c r="L32" s="23"/>
      <c r="M32" s="23"/>
      <c r="N32" s="23"/>
    </row>
    <row r="33" spans="1:14" ht="28.5" customHeight="1" x14ac:dyDescent="0.3">
      <c r="A33" s="2"/>
      <c r="B33" s="306" t="s">
        <v>563</v>
      </c>
      <c r="C33" s="306"/>
      <c r="D33" s="306"/>
      <c r="E33" s="306"/>
      <c r="F33" s="306"/>
      <c r="G33" s="306"/>
      <c r="H33" s="306"/>
      <c r="I33" s="306"/>
      <c r="J33" s="306"/>
      <c r="K33" s="306"/>
      <c r="L33" s="23"/>
      <c r="M33" s="23"/>
      <c r="N33" s="23"/>
    </row>
    <row r="34" spans="1:14" x14ac:dyDescent="0.3">
      <c r="A34" s="2"/>
      <c r="B34" s="2"/>
      <c r="C34" s="2"/>
      <c r="E34" s="23"/>
      <c r="F34" s="23"/>
      <c r="G34" s="23"/>
      <c r="I34" s="23"/>
      <c r="J34" s="23"/>
      <c r="K34" s="23"/>
      <c r="L34" s="23"/>
      <c r="M34" s="23"/>
      <c r="N34" s="23"/>
    </row>
    <row r="35" spans="1:14" x14ac:dyDescent="0.3">
      <c r="A35" s="2" t="s">
        <v>151</v>
      </c>
      <c r="B35" s="36" t="s">
        <v>204</v>
      </c>
      <c r="C35" s="2"/>
    </row>
    <row r="36" spans="1:14" x14ac:dyDescent="0.3">
      <c r="A36" s="1"/>
      <c r="B36" s="2" t="s">
        <v>559</v>
      </c>
      <c r="C36" s="2"/>
    </row>
    <row r="37" spans="1:14" ht="43.5" customHeight="1" x14ac:dyDescent="0.3">
      <c r="A37" s="2"/>
      <c r="B37" s="306" t="s">
        <v>564</v>
      </c>
      <c r="C37" s="306"/>
      <c r="D37" s="306"/>
      <c r="E37" s="306"/>
      <c r="F37" s="306"/>
      <c r="G37" s="306"/>
      <c r="H37" s="306"/>
      <c r="I37" s="306"/>
      <c r="J37" s="306"/>
      <c r="K37" s="306"/>
    </row>
    <row r="38" spans="1:14" x14ac:dyDescent="0.3">
      <c r="A38" s="2"/>
      <c r="B38" s="2"/>
      <c r="C38" s="2"/>
    </row>
    <row r="39" spans="1:14" x14ac:dyDescent="0.3">
      <c r="A39" s="2"/>
      <c r="B39" s="2"/>
      <c r="C39" s="2"/>
      <c r="D39" s="2"/>
    </row>
    <row r="40" spans="1:14" x14ac:dyDescent="0.3"/>
    <row r="41" spans="1:14" x14ac:dyDescent="0.3"/>
    <row r="42" spans="1:14" x14ac:dyDescent="0.3"/>
    <row r="43" spans="1:14" x14ac:dyDescent="0.3"/>
    <row r="44" spans="1:14" x14ac:dyDescent="0.3"/>
    <row r="45" spans="1:14" x14ac:dyDescent="0.3"/>
    <row r="46" spans="1:14" x14ac:dyDescent="0.3"/>
    <row r="47" spans="1:14" x14ac:dyDescent="0.3"/>
    <row r="48" spans="1:14"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sheetData>
  <mergeCells count="5">
    <mergeCell ref="B22:K22"/>
    <mergeCell ref="B25:K25"/>
    <mergeCell ref="B29:K29"/>
    <mergeCell ref="B33:K33"/>
    <mergeCell ref="B37:K37"/>
  </mergeCells>
  <conditionalFormatting sqref="A79:J84">
    <cfRule type="expression" dxfId="8" priority="1">
      <formula>CELL("protect",A79)=1</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7C22-1AD2-42A5-91BD-D61ACA6F9C12}">
  <dimension ref="A1:AP227"/>
  <sheetViews>
    <sheetView workbookViewId="0">
      <selection activeCell="A8" sqref="A8"/>
    </sheetView>
  </sheetViews>
  <sheetFormatPr defaultColWidth="0" defaultRowHeight="14.4" zeroHeight="1" x14ac:dyDescent="0.3"/>
  <cols>
    <col min="1" max="1" width="4.44140625" style="15" customWidth="1"/>
    <col min="2" max="2" width="11.554687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42" width="10.6640625" style="3" customWidth="1"/>
    <col min="43" max="16384" width="10.6640625" style="3" hidden="1"/>
  </cols>
  <sheetData>
    <row r="1" spans="1:13" x14ac:dyDescent="0.3">
      <c r="A1" s="150"/>
      <c r="B1" s="151" t="s">
        <v>397</v>
      </c>
      <c r="C1" s="152"/>
      <c r="D1" s="152"/>
      <c r="E1" s="152"/>
      <c r="F1" s="152"/>
      <c r="G1" s="152"/>
      <c r="H1" s="152"/>
      <c r="I1" s="152"/>
      <c r="J1" s="153"/>
      <c r="L1" s="68"/>
      <c r="M1" s="68"/>
    </row>
    <row r="2" spans="1:13" x14ac:dyDescent="0.3">
      <c r="A2" s="154"/>
      <c r="B2" s="155"/>
      <c r="C2" s="152"/>
      <c r="D2" s="152"/>
      <c r="E2" s="152"/>
      <c r="F2" s="152"/>
      <c r="G2" s="152"/>
      <c r="H2" s="152"/>
      <c r="I2" s="152"/>
      <c r="J2" s="153"/>
      <c r="L2" s="68"/>
    </row>
    <row r="3" spans="1:13" x14ac:dyDescent="0.3">
      <c r="A3" s="151" t="s">
        <v>6</v>
      </c>
      <c r="B3" s="156" t="s">
        <v>10</v>
      </c>
      <c r="C3" s="151" t="s">
        <v>209</v>
      </c>
      <c r="D3" s="157"/>
      <c r="E3" s="157"/>
      <c r="F3" s="157"/>
      <c r="G3" s="157"/>
      <c r="H3" s="157"/>
      <c r="I3" s="158"/>
      <c r="J3" s="153"/>
      <c r="L3" s="68"/>
    </row>
    <row r="4" spans="1:13" x14ac:dyDescent="0.3">
      <c r="A4" s="154"/>
      <c r="B4" s="155"/>
      <c r="C4" s="159"/>
      <c r="D4" s="157"/>
      <c r="E4" s="157"/>
      <c r="F4" s="157"/>
      <c r="G4" s="157"/>
      <c r="H4" s="157"/>
      <c r="I4" s="160"/>
      <c r="J4" s="153"/>
      <c r="L4" s="68"/>
    </row>
    <row r="5" spans="1:13" x14ac:dyDescent="0.3">
      <c r="A5" s="151" t="s">
        <v>9</v>
      </c>
      <c r="B5" s="156" t="s">
        <v>10</v>
      </c>
      <c r="C5" s="151" t="s">
        <v>565</v>
      </c>
      <c r="D5" s="158"/>
      <c r="E5" s="158"/>
      <c r="F5" s="158"/>
      <c r="G5" s="158"/>
      <c r="H5" s="158"/>
      <c r="I5" s="160"/>
      <c r="J5" s="153"/>
      <c r="L5" s="68"/>
    </row>
    <row r="6" spans="1:13" ht="15" thickBot="1" x14ac:dyDescent="0.35">
      <c r="A6" s="151"/>
      <c r="B6" s="156"/>
      <c r="C6" s="151"/>
      <c r="D6" s="158"/>
      <c r="E6" s="158"/>
      <c r="F6" s="158"/>
      <c r="G6" s="158"/>
      <c r="H6" s="158"/>
      <c r="I6" s="160"/>
      <c r="J6" s="153"/>
      <c r="L6" s="68"/>
    </row>
    <row r="7" spans="1:13" ht="15" thickBot="1" x14ac:dyDescent="0.35">
      <c r="A7" s="161" t="s">
        <v>13</v>
      </c>
      <c r="B7" s="162"/>
      <c r="C7" s="163"/>
      <c r="D7" s="163"/>
      <c r="E7" s="163"/>
      <c r="F7" s="163"/>
      <c r="G7" s="163"/>
      <c r="H7" s="163"/>
      <c r="I7" s="164"/>
      <c r="J7" s="165"/>
    </row>
    <row r="8" spans="1:13" x14ac:dyDescent="0.3">
      <c r="A8" s="11"/>
      <c r="C8" s="13"/>
      <c r="D8" s="13"/>
      <c r="E8" s="13"/>
      <c r="F8" s="13"/>
      <c r="G8" s="13"/>
      <c r="H8" s="13"/>
      <c r="I8" s="13"/>
    </row>
    <row r="9" spans="1:13" x14ac:dyDescent="0.3">
      <c r="A9" s="11" t="s">
        <v>15</v>
      </c>
      <c r="B9" s="60" t="s">
        <v>210</v>
      </c>
      <c r="C9" s="13"/>
      <c r="D9" s="13"/>
      <c r="E9" s="13"/>
      <c r="F9" s="13"/>
      <c r="G9" s="13"/>
      <c r="H9" s="13"/>
      <c r="I9" s="13"/>
    </row>
    <row r="10" spans="1:13" x14ac:dyDescent="0.3">
      <c r="B10" s="37" t="s">
        <v>134</v>
      </c>
    </row>
    <row r="11" spans="1:13" ht="28.95" customHeight="1" x14ac:dyDescent="0.3">
      <c r="B11" s="309" t="s">
        <v>566</v>
      </c>
      <c r="C11" s="309"/>
      <c r="D11" s="309"/>
      <c r="E11" s="309"/>
      <c r="F11" s="309"/>
      <c r="G11" s="309"/>
      <c r="H11" s="309"/>
      <c r="I11" s="309"/>
      <c r="J11" s="309"/>
    </row>
    <row r="12" spans="1:13" x14ac:dyDescent="0.3">
      <c r="B12" s="37"/>
    </row>
    <row r="13" spans="1:13" x14ac:dyDescent="0.3">
      <c r="A13" s="15" t="s">
        <v>9</v>
      </c>
      <c r="B13" s="60" t="s">
        <v>210</v>
      </c>
    </row>
    <row r="14" spans="1:13" x14ac:dyDescent="0.3">
      <c r="B14" s="37" t="s">
        <v>567</v>
      </c>
    </row>
    <row r="15" spans="1:13" x14ac:dyDescent="0.3">
      <c r="B15" s="37" t="s">
        <v>211</v>
      </c>
    </row>
    <row r="16" spans="1:13" x14ac:dyDescent="0.3">
      <c r="B16" s="37" t="s">
        <v>568</v>
      </c>
    </row>
    <row r="17" spans="2:10" x14ac:dyDescent="0.3">
      <c r="B17" s="37" t="s">
        <v>569</v>
      </c>
    </row>
    <row r="18" spans="2:10" x14ac:dyDescent="0.3">
      <c r="B18" s="37" t="s">
        <v>570</v>
      </c>
    </row>
    <row r="19" spans="2:10" x14ac:dyDescent="0.3">
      <c r="B19" s="37" t="s">
        <v>571</v>
      </c>
    </row>
    <row r="20" spans="2:10" ht="28.5" customHeight="1" x14ac:dyDescent="0.3">
      <c r="B20" s="309" t="s">
        <v>572</v>
      </c>
      <c r="C20" s="309"/>
      <c r="D20" s="309"/>
      <c r="E20" s="309"/>
      <c r="F20" s="309"/>
      <c r="G20" s="309"/>
      <c r="H20" s="309"/>
      <c r="I20" s="309"/>
      <c r="J20" s="309"/>
    </row>
    <row r="21" spans="2:10" x14ac:dyDescent="0.3">
      <c r="B21" s="37"/>
    </row>
    <row r="22" spans="2:10" x14ac:dyDescent="0.3"/>
    <row r="23" spans="2:10" x14ac:dyDescent="0.3"/>
    <row r="24" spans="2:10" x14ac:dyDescent="0.3"/>
    <row r="25" spans="2:10" x14ac:dyDescent="0.3"/>
    <row r="26" spans="2:10" x14ac:dyDescent="0.3"/>
    <row r="27" spans="2:10" x14ac:dyDescent="0.3"/>
    <row r="28" spans="2:10" x14ac:dyDescent="0.3"/>
    <row r="29" spans="2:10" x14ac:dyDescent="0.3"/>
    <row r="30" spans="2:10" x14ac:dyDescent="0.3"/>
    <row r="31" spans="2:10" x14ac:dyDescent="0.3"/>
    <row r="32" spans="2:10"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110" x14ac:dyDescent="0.3"/>
    <row r="111" x14ac:dyDescent="0.3"/>
    <row r="112" x14ac:dyDescent="0.3"/>
    <row r="161" x14ac:dyDescent="0.3"/>
    <row r="178" x14ac:dyDescent="0.3"/>
    <row r="181" x14ac:dyDescent="0.3"/>
    <row r="183" x14ac:dyDescent="0.3"/>
    <row r="222" x14ac:dyDescent="0.3"/>
    <row r="223" x14ac:dyDescent="0.3"/>
    <row r="224" x14ac:dyDescent="0.3"/>
    <row r="225" x14ac:dyDescent="0.3"/>
    <row r="226" x14ac:dyDescent="0.3"/>
    <row r="227" x14ac:dyDescent="0.3"/>
  </sheetData>
  <mergeCells count="2">
    <mergeCell ref="B11:J11"/>
    <mergeCell ref="B20:J20"/>
  </mergeCells>
  <conditionalFormatting sqref="C19:I19 A19:A21 C21:I21 A22:I24">
    <cfRule type="expression" dxfId="7" priority="1">
      <formula>CELL("protect",A19)=1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D9ED1-EFF3-487B-93E8-568F51C5A921}">
  <dimension ref="A1:AP223"/>
  <sheetViews>
    <sheetView workbookViewId="0">
      <selection activeCell="A11" sqref="A11"/>
    </sheetView>
  </sheetViews>
  <sheetFormatPr defaultColWidth="0" defaultRowHeight="14.4" zeroHeight="1" x14ac:dyDescent="0.3"/>
  <cols>
    <col min="1" max="1" width="4.44140625" style="15" customWidth="1"/>
    <col min="2" max="2" width="14.21875" style="12" customWidth="1"/>
    <col min="3" max="3" width="10.6640625" style="3" customWidth="1"/>
    <col min="4" max="4" width="17.44140625" style="3" customWidth="1"/>
    <col min="5" max="5" width="16" style="3" customWidth="1"/>
    <col min="6" max="7" width="13.6640625" style="3" customWidth="1"/>
    <col min="8" max="8" width="24" style="3" customWidth="1"/>
    <col min="9" max="37" width="10.6640625" style="3" customWidth="1"/>
    <col min="38" max="42" width="0" style="3" hidden="1" customWidth="1"/>
    <col min="43" max="16384" width="10.6640625" style="3" hidden="1"/>
  </cols>
  <sheetData>
    <row r="1" spans="1:8" x14ac:dyDescent="0.3">
      <c r="A1" s="150"/>
      <c r="B1" s="151" t="s">
        <v>389</v>
      </c>
      <c r="C1" s="152"/>
      <c r="D1" s="152"/>
      <c r="E1" s="152"/>
      <c r="F1" s="152"/>
      <c r="G1" s="152"/>
      <c r="H1" s="153"/>
    </row>
    <row r="2" spans="1:8" x14ac:dyDescent="0.3">
      <c r="A2" s="154"/>
      <c r="B2" s="155"/>
      <c r="C2" s="152"/>
      <c r="D2" s="152"/>
      <c r="E2" s="152"/>
      <c r="F2" s="152"/>
      <c r="G2" s="152"/>
      <c r="H2" s="153"/>
    </row>
    <row r="3" spans="1:8" x14ac:dyDescent="0.3">
      <c r="A3" s="151" t="s">
        <v>6</v>
      </c>
      <c r="B3" s="156" t="s">
        <v>7</v>
      </c>
      <c r="C3" s="151" t="s">
        <v>408</v>
      </c>
      <c r="D3" s="157"/>
      <c r="E3" s="157"/>
      <c r="F3" s="157"/>
      <c r="G3" s="157"/>
      <c r="H3" s="153"/>
    </row>
    <row r="4" spans="1:8" x14ac:dyDescent="0.3">
      <c r="A4" s="154"/>
      <c r="B4" s="155"/>
      <c r="C4" s="159"/>
      <c r="D4" s="157"/>
      <c r="E4" s="157"/>
      <c r="F4" s="157"/>
      <c r="G4" s="157"/>
      <c r="H4" s="153"/>
    </row>
    <row r="5" spans="1:8" x14ac:dyDescent="0.3">
      <c r="A5" s="151" t="s">
        <v>9</v>
      </c>
      <c r="B5" s="156" t="s">
        <v>10</v>
      </c>
      <c r="C5" s="151" t="s">
        <v>409</v>
      </c>
      <c r="D5" s="158"/>
      <c r="E5" s="158"/>
      <c r="F5" s="158"/>
      <c r="G5" s="158"/>
      <c r="H5" s="153"/>
    </row>
    <row r="6" spans="1:8" x14ac:dyDescent="0.3">
      <c r="A6" s="151"/>
      <c r="B6" s="156"/>
      <c r="C6" s="151"/>
      <c r="D6" s="158"/>
      <c r="E6" s="158"/>
      <c r="F6" s="158"/>
      <c r="G6" s="158"/>
      <c r="H6" s="153"/>
    </row>
    <row r="7" spans="1:8" x14ac:dyDescent="0.3">
      <c r="A7" s="151" t="s">
        <v>12</v>
      </c>
      <c r="B7" s="156" t="s">
        <v>10</v>
      </c>
      <c r="C7" s="151" t="s">
        <v>410</v>
      </c>
      <c r="D7" s="158"/>
      <c r="E7" s="158"/>
      <c r="F7" s="158"/>
      <c r="G7" s="158"/>
      <c r="H7" s="153"/>
    </row>
    <row r="8" spans="1:8" x14ac:dyDescent="0.3">
      <c r="A8" s="151"/>
      <c r="B8" s="156"/>
      <c r="C8" s="151"/>
      <c r="D8" s="158"/>
      <c r="E8" s="158"/>
      <c r="F8" s="158"/>
      <c r="G8" s="158"/>
      <c r="H8" s="153"/>
    </row>
    <row r="9" spans="1:8" ht="15" thickBot="1" x14ac:dyDescent="0.35">
      <c r="A9" s="151"/>
      <c r="B9" s="156"/>
      <c r="C9" s="151"/>
      <c r="D9" s="158"/>
      <c r="E9" s="158"/>
      <c r="F9" s="158"/>
      <c r="G9" s="158"/>
      <c r="H9" s="153"/>
    </row>
    <row r="10" spans="1:8" ht="15" thickBot="1" x14ac:dyDescent="0.35">
      <c r="A10" s="161" t="s">
        <v>13</v>
      </c>
      <c r="B10" s="162"/>
      <c r="C10" s="163"/>
      <c r="D10" s="163"/>
      <c r="E10" s="163"/>
      <c r="F10" s="163"/>
      <c r="G10" s="163"/>
      <c r="H10" s="165"/>
    </row>
    <row r="11" spans="1:8" x14ac:dyDescent="0.3">
      <c r="A11" s="11"/>
      <c r="C11" s="13"/>
      <c r="D11" s="13"/>
      <c r="E11" s="13"/>
      <c r="F11" s="13"/>
      <c r="G11" s="13"/>
    </row>
    <row r="12" spans="1:8" x14ac:dyDescent="0.3">
      <c r="A12" s="11"/>
      <c r="B12" s="58" t="s">
        <v>20</v>
      </c>
      <c r="C12" s="13"/>
      <c r="D12" s="13"/>
      <c r="E12" s="13"/>
      <c r="F12" s="13"/>
      <c r="G12" s="13"/>
    </row>
    <row r="13" spans="1:8" s="2" customFormat="1" ht="14.85" customHeight="1" x14ac:dyDescent="0.3">
      <c r="A13" s="14" t="s">
        <v>15</v>
      </c>
      <c r="B13" s="2" t="s">
        <v>473</v>
      </c>
    </row>
    <row r="14" spans="1:8" s="2" customFormat="1" ht="14.85" customHeight="1" x14ac:dyDescent="0.3">
      <c r="A14" s="14"/>
      <c r="B14" s="2" t="s">
        <v>411</v>
      </c>
    </row>
    <row r="15" spans="1:8" s="2" customFormat="1" ht="14.85" customHeight="1" x14ac:dyDescent="0.3">
      <c r="A15" s="14"/>
      <c r="B15" s="2" t="s">
        <v>412</v>
      </c>
    </row>
    <row r="16" spans="1:8" s="2" customFormat="1" ht="14.85" customHeight="1" x14ac:dyDescent="0.3">
      <c r="A16" s="14"/>
      <c r="B16" s="2" t="s">
        <v>413</v>
      </c>
    </row>
    <row r="17" spans="1:3" s="2" customFormat="1" ht="14.85" customHeight="1" x14ac:dyDescent="0.3">
      <c r="A17" s="14"/>
      <c r="B17" s="2" t="s">
        <v>414</v>
      </c>
    </row>
    <row r="18" spans="1:3" s="2" customFormat="1" ht="14.85" customHeight="1" x14ac:dyDescent="0.3">
      <c r="A18" s="14"/>
      <c r="B18" s="2" t="s">
        <v>415</v>
      </c>
    </row>
    <row r="19" spans="1:3" s="2" customFormat="1" ht="14.85" customHeight="1" x14ac:dyDescent="0.3">
      <c r="A19" s="14"/>
    </row>
    <row r="20" spans="1:3" s="16" customFormat="1" ht="14.85" customHeight="1" x14ac:dyDescent="0.3">
      <c r="A20" s="14" t="s">
        <v>17</v>
      </c>
      <c r="B20" s="2" t="s">
        <v>474</v>
      </c>
    </row>
    <row r="21" spans="1:3" s="16" customFormat="1" ht="14.85" customHeight="1" x14ac:dyDescent="0.3">
      <c r="A21" s="17"/>
      <c r="B21" s="18" t="s">
        <v>416</v>
      </c>
    </row>
    <row r="22" spans="1:3" s="16" customFormat="1" ht="14.85" customHeight="1" x14ac:dyDescent="0.3">
      <c r="A22" s="17"/>
      <c r="B22" s="18" t="s">
        <v>417</v>
      </c>
    </row>
    <row r="23" spans="1:3" s="16" customFormat="1" ht="14.85" customHeight="1" x14ac:dyDescent="0.3">
      <c r="A23" s="17"/>
      <c r="B23" s="18" t="s">
        <v>418</v>
      </c>
    </row>
    <row r="24" spans="1:3" s="16" customFormat="1" ht="14.85" customHeight="1" x14ac:dyDescent="0.3">
      <c r="A24" s="17"/>
      <c r="B24" s="18" t="s">
        <v>419</v>
      </c>
    </row>
    <row r="25" spans="1:3" s="16" customFormat="1" ht="14.85" customHeight="1" x14ac:dyDescent="0.3">
      <c r="A25" s="17"/>
      <c r="B25" s="18"/>
    </row>
    <row r="26" spans="1:3" s="2" customFormat="1" ht="14.85" customHeight="1" x14ac:dyDescent="0.3">
      <c r="A26" s="14" t="s">
        <v>12</v>
      </c>
      <c r="B26" s="2" t="s">
        <v>474</v>
      </c>
    </row>
    <row r="27" spans="1:3" s="2" customFormat="1" ht="14.85" customHeight="1" x14ac:dyDescent="0.3">
      <c r="A27" s="14"/>
      <c r="B27" s="2" t="s">
        <v>420</v>
      </c>
    </row>
    <row r="28" spans="1:3" s="2" customFormat="1" ht="14.85" customHeight="1" x14ac:dyDescent="0.3">
      <c r="A28" s="14"/>
      <c r="B28" s="2" t="s">
        <v>421</v>
      </c>
    </row>
    <row r="29" spans="1:3" s="2" customFormat="1" ht="14.85" customHeight="1" x14ac:dyDescent="0.3">
      <c r="A29" s="14"/>
      <c r="B29" s="2" t="s">
        <v>422</v>
      </c>
    </row>
    <row r="30" spans="1:3" s="21" customFormat="1" ht="14.85" customHeight="1" x14ac:dyDescent="0.3">
      <c r="A30" s="14"/>
      <c r="B30" s="2"/>
      <c r="C30" s="18"/>
    </row>
    <row r="31" spans="1:3" s="20" customFormat="1" ht="14.85" customHeight="1" x14ac:dyDescent="0.3">
      <c r="A31" s="19"/>
    </row>
    <row r="32" spans="1:3" s="20" customFormat="1" ht="14.85" customHeight="1" x14ac:dyDescent="0.3">
      <c r="A32" s="19"/>
    </row>
    <row r="33" spans="1:3" s="20" customFormat="1" ht="14.85" customHeight="1" x14ac:dyDescent="0.3">
      <c r="A33" s="19"/>
    </row>
    <row r="34" spans="1:3" s="20" customFormat="1" ht="14.85" customHeight="1" x14ac:dyDescent="0.3">
      <c r="A34" s="19"/>
    </row>
    <row r="35" spans="1:3" s="20" customFormat="1" ht="14.85" customHeight="1" x14ac:dyDescent="0.3">
      <c r="A35" s="19"/>
    </row>
    <row r="36" spans="1:3" s="21" customFormat="1" ht="14.85" customHeight="1" x14ac:dyDescent="0.3">
      <c r="A36" s="14"/>
      <c r="B36" s="2"/>
    </row>
    <row r="37" spans="1:3" s="21" customFormat="1" ht="14.85" customHeight="1" x14ac:dyDescent="0.3">
      <c r="A37" s="14"/>
      <c r="B37" s="2"/>
      <c r="C37" s="18"/>
    </row>
    <row r="38" spans="1:3" s="21" customFormat="1" ht="14.85" customHeight="1" x14ac:dyDescent="0.3">
      <c r="A38" s="14"/>
      <c r="B38" s="18"/>
      <c r="C38" s="18"/>
    </row>
    <row r="39" spans="1:3" s="21" customFormat="1" ht="14.85" customHeight="1" x14ac:dyDescent="0.3">
      <c r="A39" s="22"/>
      <c r="B39" s="2"/>
      <c r="C39" s="18"/>
    </row>
    <row r="40" spans="1:3" s="21" customFormat="1" ht="14.85" customHeight="1" x14ac:dyDescent="0.3">
      <c r="A40" s="22"/>
      <c r="B40" s="2"/>
      <c r="C40" s="18"/>
    </row>
    <row r="41" spans="1:3" s="21" customFormat="1" ht="14.85" customHeight="1" x14ac:dyDescent="0.3">
      <c r="A41" s="14"/>
      <c r="B41" s="2"/>
      <c r="C41" s="2"/>
    </row>
    <row r="42" spans="1:3" s="21" customFormat="1" ht="14.85" customHeight="1" x14ac:dyDescent="0.3">
      <c r="A42" s="14"/>
      <c r="B42" s="1"/>
      <c r="C42" s="1"/>
    </row>
    <row r="43" spans="1:3" s="21" customFormat="1" ht="14.85" customHeight="1" x14ac:dyDescent="0.3">
      <c r="A43" s="14"/>
      <c r="B43" s="2"/>
      <c r="C43" s="2"/>
    </row>
    <row r="44" spans="1:3" s="21" customFormat="1" ht="14.85" customHeight="1" x14ac:dyDescent="0.3">
      <c r="A44" s="14"/>
      <c r="B44" s="20"/>
      <c r="C44" s="2"/>
    </row>
    <row r="45" spans="1:3" s="21" customFormat="1" ht="14.85" customHeight="1" x14ac:dyDescent="0.3">
      <c r="A45" s="14"/>
      <c r="B45" s="2"/>
      <c r="C45" s="2"/>
    </row>
    <row r="46" spans="1:3" x14ac:dyDescent="0.3"/>
    <row r="47" spans="1:3" x14ac:dyDescent="0.3"/>
    <row r="48" spans="1:3"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60" x14ac:dyDescent="0.3"/>
    <row r="221" x14ac:dyDescent="0.3"/>
    <row r="222" x14ac:dyDescent="0.3"/>
    <row r="223" x14ac:dyDescent="0.3"/>
  </sheetData>
  <conditionalFormatting sqref="A79:G84">
    <cfRule type="expression" dxfId="23" priority="1">
      <formula>CELL("protect",A79)=1</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70495-415D-435C-9865-29D26387B734}">
  <dimension ref="A1:AQ295"/>
  <sheetViews>
    <sheetView topLeftCell="A34" zoomScaleNormal="100" workbookViewId="0">
      <selection activeCell="A43" sqref="A43"/>
    </sheetView>
  </sheetViews>
  <sheetFormatPr defaultColWidth="0" defaultRowHeight="14.4" zeroHeight="1" x14ac:dyDescent="0.3"/>
  <cols>
    <col min="1" max="1" width="4.44140625" style="3" customWidth="1"/>
    <col min="2" max="2" width="9.6640625" style="12" customWidth="1"/>
    <col min="3" max="3" width="20.6640625" style="3" customWidth="1"/>
    <col min="4" max="4" width="17.44140625" style="3" customWidth="1"/>
    <col min="5" max="5" width="23.21875" style="3" customWidth="1"/>
    <col min="6" max="6" width="24.44140625" style="3" customWidth="1"/>
    <col min="7" max="7" width="23.88671875" style="3" customWidth="1"/>
    <col min="8" max="8" width="18.6640625" style="3" customWidth="1"/>
    <col min="9" max="10" width="14.5546875" style="3" customWidth="1"/>
    <col min="11" max="11" width="12.33203125" style="3" customWidth="1"/>
    <col min="12" max="18" width="10.6640625" style="3" customWidth="1"/>
    <col min="19" max="43" width="0" style="3" hidden="1" customWidth="1"/>
    <col min="44" max="16384" width="10.6640625" style="3" hidden="1"/>
  </cols>
  <sheetData>
    <row r="1" spans="1:11" x14ac:dyDescent="0.3">
      <c r="A1" s="166"/>
      <c r="B1" s="151" t="s">
        <v>307</v>
      </c>
      <c r="C1" s="152"/>
      <c r="D1" s="152"/>
      <c r="E1" s="152"/>
      <c r="F1" s="152"/>
      <c r="G1" s="152"/>
      <c r="H1" s="152"/>
      <c r="I1" s="152"/>
      <c r="J1" s="152"/>
      <c r="K1" s="153"/>
    </row>
    <row r="2" spans="1:11" x14ac:dyDescent="0.3">
      <c r="A2" s="166"/>
      <c r="B2" s="151"/>
      <c r="C2" s="152"/>
      <c r="D2" s="152"/>
      <c r="E2" s="152"/>
      <c r="F2" s="152"/>
      <c r="G2" s="152"/>
      <c r="H2" s="152"/>
      <c r="I2" s="152"/>
      <c r="J2" s="152"/>
      <c r="K2" s="153"/>
    </row>
    <row r="3" spans="1:11" x14ac:dyDescent="0.3">
      <c r="A3" s="166"/>
      <c r="B3" s="151"/>
      <c r="C3" s="152" t="s">
        <v>573</v>
      </c>
      <c r="D3" s="152"/>
      <c r="E3" s="152"/>
      <c r="F3" s="152"/>
      <c r="G3" s="152"/>
      <c r="H3" s="152"/>
      <c r="I3" s="152"/>
      <c r="J3" s="152"/>
      <c r="K3" s="153"/>
    </row>
    <row r="4" spans="1:11" x14ac:dyDescent="0.3">
      <c r="A4" s="166"/>
      <c r="B4" s="151"/>
      <c r="C4" s="152" t="s">
        <v>574</v>
      </c>
      <c r="D4" s="152"/>
      <c r="E4" s="152"/>
      <c r="F4" s="152"/>
      <c r="G4" s="152"/>
      <c r="H4" s="152"/>
      <c r="I4" s="152"/>
      <c r="J4" s="152"/>
      <c r="K4" s="153"/>
    </row>
    <row r="5" spans="1:11" x14ac:dyDescent="0.3">
      <c r="A5" s="166"/>
      <c r="B5" s="151"/>
      <c r="C5" s="152"/>
      <c r="D5" s="152"/>
      <c r="E5" s="152"/>
      <c r="F5" s="152"/>
      <c r="G5" s="152"/>
      <c r="H5" s="152"/>
      <c r="I5" s="152"/>
      <c r="J5" s="152"/>
      <c r="K5" s="153"/>
    </row>
    <row r="6" spans="1:11" s="296" customFormat="1" ht="28.8" x14ac:dyDescent="0.3">
      <c r="A6" s="290"/>
      <c r="B6" s="291"/>
      <c r="C6" s="292" t="s">
        <v>140</v>
      </c>
      <c r="D6" s="293" t="s">
        <v>212</v>
      </c>
      <c r="E6" s="294" t="s">
        <v>213</v>
      </c>
      <c r="F6" s="294" t="s">
        <v>214</v>
      </c>
      <c r="G6" s="294" t="s">
        <v>215</v>
      </c>
      <c r="H6" s="294" t="s">
        <v>216</v>
      </c>
      <c r="I6" s="294" t="s">
        <v>217</v>
      </c>
      <c r="J6" s="294" t="s">
        <v>218</v>
      </c>
      <c r="K6" s="295"/>
    </row>
    <row r="7" spans="1:11" x14ac:dyDescent="0.3">
      <c r="A7" s="166"/>
      <c r="B7" s="151"/>
      <c r="C7" s="231"/>
      <c r="D7" s="232"/>
      <c r="E7" s="231"/>
      <c r="F7" s="232"/>
      <c r="G7" s="232"/>
      <c r="H7" s="231"/>
      <c r="I7" s="232"/>
      <c r="J7" s="232"/>
      <c r="K7" s="153"/>
    </row>
    <row r="8" spans="1:11" x14ac:dyDescent="0.3">
      <c r="A8" s="166"/>
      <c r="B8" s="151"/>
      <c r="C8" s="233" t="s">
        <v>219</v>
      </c>
      <c r="D8" s="234">
        <v>2024</v>
      </c>
      <c r="E8" s="235">
        <v>100000</v>
      </c>
      <c r="F8" s="236">
        <v>95000</v>
      </c>
      <c r="G8" s="237">
        <v>95000</v>
      </c>
      <c r="H8" s="235">
        <v>20000</v>
      </c>
      <c r="I8" s="236">
        <v>5000</v>
      </c>
      <c r="J8" s="235">
        <v>10000</v>
      </c>
      <c r="K8" s="153"/>
    </row>
    <row r="9" spans="1:11" x14ac:dyDescent="0.3">
      <c r="A9" s="166"/>
      <c r="B9" s="151"/>
      <c r="C9" s="233" t="s">
        <v>219</v>
      </c>
      <c r="D9" s="234">
        <v>2025</v>
      </c>
      <c r="E9" s="235">
        <v>0</v>
      </c>
      <c r="F9" s="237">
        <v>20000</v>
      </c>
      <c r="G9" s="237">
        <v>0</v>
      </c>
      <c r="H9" s="235">
        <v>0</v>
      </c>
      <c r="I9" s="237">
        <v>0</v>
      </c>
      <c r="J9" s="235">
        <v>0</v>
      </c>
      <c r="K9" s="153"/>
    </row>
    <row r="10" spans="1:11" x14ac:dyDescent="0.3">
      <c r="A10" s="166"/>
      <c r="B10" s="151"/>
      <c r="C10" s="233" t="s">
        <v>220</v>
      </c>
      <c r="D10" s="234">
        <v>2024</v>
      </c>
      <c r="E10" s="235">
        <v>200000</v>
      </c>
      <c r="F10" s="237">
        <v>205000</v>
      </c>
      <c r="G10" s="237">
        <v>195000</v>
      </c>
      <c r="H10" s="235">
        <v>50000</v>
      </c>
      <c r="I10" s="237">
        <v>10000</v>
      </c>
      <c r="J10" s="235">
        <v>30000</v>
      </c>
      <c r="K10" s="153"/>
    </row>
    <row r="11" spans="1:11" x14ac:dyDescent="0.3">
      <c r="A11" s="166"/>
      <c r="B11" s="151"/>
      <c r="C11" s="238" t="s">
        <v>220</v>
      </c>
      <c r="D11" s="239">
        <v>2025</v>
      </c>
      <c r="E11" s="240">
        <v>0</v>
      </c>
      <c r="F11" s="241">
        <v>20000</v>
      </c>
      <c r="G11" s="241">
        <v>0</v>
      </c>
      <c r="H11" s="240">
        <v>0</v>
      </c>
      <c r="I11" s="241">
        <v>0</v>
      </c>
      <c r="J11" s="240">
        <v>0</v>
      </c>
      <c r="K11" s="153"/>
    </row>
    <row r="12" spans="1:11" x14ac:dyDescent="0.3">
      <c r="A12" s="166"/>
      <c r="B12" s="151"/>
      <c r="C12" s="152"/>
      <c r="D12" s="152"/>
      <c r="E12" s="152"/>
      <c r="F12" s="152"/>
      <c r="G12" s="152"/>
      <c r="H12" s="152"/>
      <c r="I12" s="152"/>
      <c r="J12" s="152"/>
      <c r="K12" s="153"/>
    </row>
    <row r="13" spans="1:11" s="296" customFormat="1" ht="28.8" x14ac:dyDescent="0.3">
      <c r="A13" s="290"/>
      <c r="B13" s="291"/>
      <c r="C13" s="292" t="s">
        <v>140</v>
      </c>
      <c r="D13" s="293" t="s">
        <v>212</v>
      </c>
      <c r="E13" s="294" t="s">
        <v>221</v>
      </c>
      <c r="F13" s="294" t="s">
        <v>222</v>
      </c>
      <c r="G13" s="294" t="s">
        <v>223</v>
      </c>
      <c r="H13" s="294" t="s">
        <v>224</v>
      </c>
      <c r="I13" s="297"/>
      <c r="J13" s="297"/>
      <c r="K13" s="295"/>
    </row>
    <row r="14" spans="1:11" x14ac:dyDescent="0.3">
      <c r="A14" s="166"/>
      <c r="B14" s="151"/>
      <c r="C14" s="231"/>
      <c r="D14" s="232"/>
      <c r="E14" s="231"/>
      <c r="F14" s="232"/>
      <c r="G14" s="232"/>
      <c r="H14" s="232"/>
      <c r="I14" s="152"/>
      <c r="J14" s="152"/>
      <c r="K14" s="153"/>
    </row>
    <row r="15" spans="1:11" x14ac:dyDescent="0.3">
      <c r="A15" s="166"/>
      <c r="B15" s="151"/>
      <c r="C15" s="233" t="s">
        <v>219</v>
      </c>
      <c r="D15" s="234">
        <v>2024</v>
      </c>
      <c r="E15" s="242">
        <v>0.9</v>
      </c>
      <c r="F15" s="243">
        <v>0.99</v>
      </c>
      <c r="G15" s="243">
        <v>0.97</v>
      </c>
      <c r="H15" s="244" t="s">
        <v>225</v>
      </c>
      <c r="I15" s="152"/>
      <c r="J15" s="152"/>
      <c r="K15" s="153"/>
    </row>
    <row r="16" spans="1:11" x14ac:dyDescent="0.3">
      <c r="A16" s="166"/>
      <c r="B16" s="151"/>
      <c r="C16" s="233" t="s">
        <v>219</v>
      </c>
      <c r="D16" s="234">
        <v>2025</v>
      </c>
      <c r="E16" s="242">
        <v>0.85</v>
      </c>
      <c r="F16" s="243">
        <v>0.98</v>
      </c>
      <c r="G16" s="243">
        <v>0.95</v>
      </c>
      <c r="H16" s="244" t="s">
        <v>226</v>
      </c>
      <c r="I16" s="152"/>
      <c r="J16" s="152"/>
      <c r="K16" s="153"/>
    </row>
    <row r="17" spans="1:11" x14ac:dyDescent="0.3">
      <c r="A17" s="166"/>
      <c r="B17" s="151"/>
      <c r="C17" s="233" t="s">
        <v>220</v>
      </c>
      <c r="D17" s="234">
        <v>2024</v>
      </c>
      <c r="E17" s="242">
        <v>0.7</v>
      </c>
      <c r="F17" s="243">
        <v>0.99</v>
      </c>
      <c r="G17" s="243">
        <v>0.97</v>
      </c>
      <c r="H17" s="244" t="s">
        <v>226</v>
      </c>
      <c r="I17" s="152"/>
      <c r="J17" s="152"/>
      <c r="K17" s="153"/>
    </row>
    <row r="18" spans="1:11" x14ac:dyDescent="0.3">
      <c r="A18" s="166"/>
      <c r="B18" s="151"/>
      <c r="C18" s="238" t="s">
        <v>220</v>
      </c>
      <c r="D18" s="239">
        <v>2025</v>
      </c>
      <c r="E18" s="245">
        <v>0.7</v>
      </c>
      <c r="F18" s="246">
        <v>0.98</v>
      </c>
      <c r="G18" s="246">
        <v>0.95</v>
      </c>
      <c r="H18" s="247" t="s">
        <v>226</v>
      </c>
      <c r="I18" s="152"/>
      <c r="J18" s="152"/>
      <c r="K18" s="153"/>
    </row>
    <row r="19" spans="1:11" x14ac:dyDescent="0.3">
      <c r="A19" s="166"/>
      <c r="B19" s="151"/>
      <c r="C19" s="152"/>
      <c r="D19" s="152"/>
      <c r="E19" s="152"/>
      <c r="F19" s="152"/>
      <c r="G19" s="152"/>
      <c r="H19" s="152"/>
      <c r="I19" s="152"/>
      <c r="J19" s="152"/>
      <c r="K19" s="153"/>
    </row>
    <row r="20" spans="1:11" x14ac:dyDescent="0.3">
      <c r="A20" s="166"/>
      <c r="B20" s="151"/>
      <c r="C20" s="151"/>
      <c r="D20" s="248" t="s">
        <v>227</v>
      </c>
      <c r="E20" s="249">
        <v>7.0000000000000007E-2</v>
      </c>
      <c r="F20" s="152"/>
      <c r="G20" s="152"/>
      <c r="H20" s="152"/>
      <c r="I20" s="152"/>
      <c r="J20" s="152"/>
      <c r="K20" s="153"/>
    </row>
    <row r="21" spans="1:11" x14ac:dyDescent="0.3">
      <c r="A21" s="166"/>
      <c r="B21" s="151"/>
      <c r="C21" s="151"/>
      <c r="D21" s="248" t="s">
        <v>228</v>
      </c>
      <c r="E21" s="249">
        <v>0.08</v>
      </c>
      <c r="F21" s="152"/>
      <c r="G21" s="152"/>
      <c r="H21" s="152"/>
      <c r="I21" s="152"/>
      <c r="J21" s="152"/>
      <c r="K21" s="153"/>
    </row>
    <row r="22" spans="1:11" x14ac:dyDescent="0.3">
      <c r="A22" s="166"/>
      <c r="B22" s="151"/>
      <c r="C22" s="151"/>
      <c r="D22" s="248" t="s">
        <v>229</v>
      </c>
      <c r="E22" s="250">
        <v>2000000</v>
      </c>
      <c r="F22" s="152"/>
      <c r="G22" s="152"/>
      <c r="H22" s="152"/>
      <c r="I22" s="152"/>
      <c r="J22" s="152"/>
      <c r="K22" s="153"/>
    </row>
    <row r="23" spans="1:11" x14ac:dyDescent="0.3">
      <c r="A23" s="166"/>
      <c r="B23" s="151"/>
      <c r="C23" s="151"/>
      <c r="D23" s="248" t="s">
        <v>230</v>
      </c>
      <c r="E23" s="249">
        <v>0.05</v>
      </c>
      <c r="F23" s="152"/>
      <c r="G23" s="152"/>
      <c r="H23" s="152"/>
      <c r="I23" s="152"/>
      <c r="J23" s="152"/>
      <c r="K23" s="153"/>
    </row>
    <row r="24" spans="1:11" x14ac:dyDescent="0.3">
      <c r="A24" s="166"/>
      <c r="B24" s="151"/>
      <c r="C24" s="151"/>
      <c r="D24" s="248" t="s">
        <v>231</v>
      </c>
      <c r="E24" s="249">
        <v>0.25</v>
      </c>
      <c r="F24" s="152"/>
      <c r="G24" s="152"/>
      <c r="H24" s="152"/>
      <c r="I24" s="152"/>
      <c r="J24" s="152"/>
      <c r="K24" s="153"/>
    </row>
    <row r="25" spans="1:11" x14ac:dyDescent="0.3">
      <c r="A25" s="166"/>
      <c r="B25" s="151"/>
      <c r="C25" s="152"/>
      <c r="D25" s="152"/>
      <c r="E25" s="152"/>
      <c r="F25" s="152"/>
      <c r="G25" s="152"/>
      <c r="H25" s="152"/>
      <c r="I25" s="152"/>
      <c r="J25" s="152"/>
      <c r="K25" s="153"/>
    </row>
    <row r="26" spans="1:11" x14ac:dyDescent="0.3">
      <c r="A26" s="166"/>
      <c r="B26" s="151"/>
      <c r="C26" s="152" t="s">
        <v>232</v>
      </c>
      <c r="D26" s="152"/>
      <c r="E26" s="152"/>
      <c r="F26" s="152"/>
      <c r="G26" s="152"/>
      <c r="H26" s="152"/>
      <c r="I26" s="152"/>
      <c r="J26" s="152"/>
      <c r="K26" s="153"/>
    </row>
    <row r="27" spans="1:11" x14ac:dyDescent="0.3">
      <c r="A27" s="166"/>
      <c r="B27" s="151"/>
      <c r="C27" s="152"/>
      <c r="D27" s="152"/>
      <c r="E27" s="152"/>
      <c r="F27" s="152"/>
      <c r="G27" s="152"/>
      <c r="H27" s="152"/>
      <c r="I27" s="152"/>
      <c r="J27" s="152"/>
      <c r="K27" s="153"/>
    </row>
    <row r="28" spans="1:11" x14ac:dyDescent="0.3">
      <c r="A28" s="166"/>
      <c r="B28" s="151"/>
      <c r="C28" s="152"/>
      <c r="D28" s="152"/>
      <c r="E28" s="334" t="s">
        <v>233</v>
      </c>
      <c r="F28" s="335"/>
      <c r="G28" s="251"/>
      <c r="H28" s="252" t="s">
        <v>0</v>
      </c>
      <c r="I28" s="152"/>
      <c r="J28" s="152"/>
      <c r="K28" s="153"/>
    </row>
    <row r="29" spans="1:11" x14ac:dyDescent="0.3">
      <c r="A29" s="166"/>
      <c r="B29" s="151"/>
      <c r="C29" s="152"/>
      <c r="D29" s="152"/>
      <c r="E29" s="324" t="s">
        <v>234</v>
      </c>
      <c r="F29" s="325"/>
      <c r="G29" s="253"/>
      <c r="H29" s="254" t="s">
        <v>1</v>
      </c>
      <c r="I29" s="152"/>
      <c r="J29" s="152"/>
      <c r="K29" s="153"/>
    </row>
    <row r="30" spans="1:11" x14ac:dyDescent="0.3">
      <c r="A30" s="166"/>
      <c r="B30" s="151"/>
      <c r="C30" s="152"/>
      <c r="D30" s="152"/>
      <c r="E30" s="330" t="s">
        <v>235</v>
      </c>
      <c r="F30" s="331"/>
      <c r="G30" s="255"/>
      <c r="H30" s="256">
        <v>-50000</v>
      </c>
      <c r="I30" s="152"/>
      <c r="J30" s="152"/>
      <c r="K30" s="153"/>
    </row>
    <row r="31" spans="1:11" x14ac:dyDescent="0.3">
      <c r="A31" s="166"/>
      <c r="B31" s="151"/>
      <c r="C31" s="152"/>
      <c r="D31" s="152"/>
      <c r="E31" s="328" t="s">
        <v>236</v>
      </c>
      <c r="F31" s="329"/>
      <c r="G31" s="257"/>
      <c r="H31" s="258" t="s">
        <v>2</v>
      </c>
      <c r="I31" s="152"/>
      <c r="J31" s="152"/>
      <c r="K31" s="153"/>
    </row>
    <row r="32" spans="1:11" x14ac:dyDescent="0.3">
      <c r="A32" s="166"/>
      <c r="B32" s="151"/>
      <c r="C32" s="152"/>
      <c r="D32" s="152"/>
      <c r="E32" s="326" t="s">
        <v>237</v>
      </c>
      <c r="F32" s="327"/>
      <c r="G32" s="259"/>
      <c r="H32" s="256" t="s">
        <v>3</v>
      </c>
      <c r="I32" s="152"/>
      <c r="J32" s="152"/>
      <c r="K32" s="153"/>
    </row>
    <row r="33" spans="1:11" x14ac:dyDescent="0.3">
      <c r="A33" s="166"/>
      <c r="B33" s="151"/>
      <c r="C33" s="152"/>
      <c r="D33" s="152"/>
      <c r="E33" s="334" t="s">
        <v>238</v>
      </c>
      <c r="F33" s="335"/>
      <c r="G33" s="251"/>
      <c r="H33" s="260">
        <v>-120000</v>
      </c>
      <c r="I33" s="152"/>
      <c r="J33" s="152"/>
      <c r="K33" s="153"/>
    </row>
    <row r="34" spans="1:11" x14ac:dyDescent="0.3">
      <c r="A34" s="166"/>
      <c r="B34" s="151"/>
      <c r="C34" s="152"/>
      <c r="D34" s="152"/>
      <c r="E34" s="324" t="s">
        <v>239</v>
      </c>
      <c r="F34" s="325"/>
      <c r="G34" s="253"/>
      <c r="H34" s="260" t="s">
        <v>4</v>
      </c>
      <c r="I34" s="152"/>
      <c r="J34" s="152"/>
      <c r="K34" s="153"/>
    </row>
    <row r="35" spans="1:11" x14ac:dyDescent="0.3">
      <c r="A35" s="166"/>
      <c r="B35" s="151"/>
      <c r="C35" s="152"/>
      <c r="D35" s="152"/>
      <c r="E35" s="326" t="s">
        <v>240</v>
      </c>
      <c r="F35" s="327"/>
      <c r="G35" s="259"/>
      <c r="H35" s="256">
        <v>-85000</v>
      </c>
      <c r="I35" s="152"/>
      <c r="J35" s="152"/>
      <c r="K35" s="153"/>
    </row>
    <row r="36" spans="1:11" x14ac:dyDescent="0.3">
      <c r="A36" s="166"/>
      <c r="B36" s="151"/>
      <c r="C36" s="152"/>
      <c r="D36" s="152"/>
      <c r="E36" s="328" t="s">
        <v>241</v>
      </c>
      <c r="F36" s="329"/>
      <c r="G36" s="261"/>
      <c r="H36" s="260" t="s">
        <v>242</v>
      </c>
      <c r="I36" s="152"/>
      <c r="J36" s="152"/>
      <c r="K36" s="153"/>
    </row>
    <row r="37" spans="1:11" x14ac:dyDescent="0.3">
      <c r="A37" s="166"/>
      <c r="B37" s="151"/>
      <c r="C37" s="152"/>
      <c r="D37" s="152"/>
      <c r="E37" s="330" t="s">
        <v>243</v>
      </c>
      <c r="F37" s="331"/>
      <c r="G37" s="255"/>
      <c r="H37" s="256">
        <v>50000</v>
      </c>
      <c r="I37" s="152"/>
      <c r="J37" s="152"/>
      <c r="K37" s="153"/>
    </row>
    <row r="38" spans="1:11" x14ac:dyDescent="0.3">
      <c r="A38" s="166"/>
      <c r="B38" s="151"/>
      <c r="C38" s="152"/>
      <c r="D38" s="152"/>
      <c r="E38" s="328" t="s">
        <v>244</v>
      </c>
      <c r="F38" s="329"/>
      <c r="G38" s="257"/>
      <c r="H38" s="252" t="s">
        <v>245</v>
      </c>
      <c r="I38" s="152"/>
      <c r="J38" s="152"/>
      <c r="K38" s="153"/>
    </row>
    <row r="39" spans="1:11" x14ac:dyDescent="0.3">
      <c r="A39" s="166"/>
      <c r="B39" s="151"/>
      <c r="C39" s="152"/>
      <c r="D39" s="152"/>
      <c r="E39" s="330" t="s">
        <v>246</v>
      </c>
      <c r="F39" s="331"/>
      <c r="G39" s="255"/>
      <c r="H39" s="262" t="s">
        <v>247</v>
      </c>
      <c r="I39" s="152"/>
      <c r="J39" s="152"/>
      <c r="K39" s="153"/>
    </row>
    <row r="40" spans="1:11" x14ac:dyDescent="0.3">
      <c r="A40" s="166"/>
      <c r="B40" s="151"/>
      <c r="C40" s="152"/>
      <c r="D40" s="152"/>
      <c r="E40" s="332" t="s">
        <v>248</v>
      </c>
      <c r="F40" s="333"/>
      <c r="G40" s="259"/>
      <c r="H40" s="262" t="s">
        <v>249</v>
      </c>
      <c r="I40" s="152"/>
      <c r="J40" s="152"/>
      <c r="K40" s="153"/>
    </row>
    <row r="41" spans="1:11" ht="15" thickBot="1" x14ac:dyDescent="0.35">
      <c r="A41" s="155"/>
      <c r="B41" s="156"/>
      <c r="C41" s="151"/>
      <c r="D41" s="158"/>
      <c r="E41" s="158"/>
      <c r="F41" s="158"/>
      <c r="G41" s="158"/>
      <c r="H41" s="158"/>
      <c r="I41" s="160"/>
      <c r="J41" s="160"/>
      <c r="K41" s="153"/>
    </row>
    <row r="42" spans="1:11" ht="15" thickBot="1" x14ac:dyDescent="0.35">
      <c r="A42" s="161" t="s">
        <v>13</v>
      </c>
      <c r="B42" s="162"/>
      <c r="C42" s="163"/>
      <c r="D42" s="163"/>
      <c r="E42" s="163"/>
      <c r="F42" s="163"/>
      <c r="G42" s="163"/>
      <c r="H42" s="163"/>
      <c r="I42" s="164"/>
      <c r="J42" s="164"/>
      <c r="K42" s="165"/>
    </row>
    <row r="43" spans="1:11" x14ac:dyDescent="0.3">
      <c r="A43" s="24"/>
      <c r="C43" s="13"/>
      <c r="D43" s="13"/>
      <c r="E43" s="13"/>
      <c r="F43" s="13"/>
      <c r="G43" s="13"/>
      <c r="H43" s="13"/>
      <c r="I43" s="13"/>
      <c r="J43" s="13"/>
    </row>
    <row r="44" spans="1:11" x14ac:dyDescent="0.3">
      <c r="B44" s="139" t="s">
        <v>133</v>
      </c>
      <c r="C44" s="130"/>
      <c r="D44" s="131"/>
      <c r="E44" s="130"/>
      <c r="F44" s="130"/>
      <c r="G44" s="130"/>
      <c r="H44" s="130"/>
      <c r="I44" s="130"/>
    </row>
    <row r="45" spans="1:11" x14ac:dyDescent="0.3">
      <c r="B45" s="130"/>
      <c r="C45" s="130"/>
      <c r="D45" s="130"/>
      <c r="E45" s="130"/>
      <c r="F45" s="130"/>
      <c r="G45" s="130"/>
      <c r="H45" s="130"/>
      <c r="I45" s="130"/>
    </row>
    <row r="46" spans="1:11" s="296" customFormat="1" ht="28.8" x14ac:dyDescent="0.3">
      <c r="C46" s="298" t="s">
        <v>140</v>
      </c>
      <c r="D46" s="299" t="s">
        <v>212</v>
      </c>
      <c r="E46" s="300" t="s">
        <v>213</v>
      </c>
      <c r="F46" s="301" t="s">
        <v>214</v>
      </c>
      <c r="G46" s="301" t="s">
        <v>215</v>
      </c>
      <c r="H46" s="301" t="s">
        <v>250</v>
      </c>
      <c r="I46" s="301" t="s">
        <v>251</v>
      </c>
      <c r="J46" s="301" t="s">
        <v>252</v>
      </c>
    </row>
    <row r="47" spans="1:11" x14ac:dyDescent="0.3">
      <c r="B47" s="3"/>
      <c r="C47" s="111"/>
      <c r="D47" s="132"/>
      <c r="E47" s="112">
        <v>-1</v>
      </c>
      <c r="F47" s="133">
        <f>E47-1</f>
        <v>-2</v>
      </c>
      <c r="G47" s="133">
        <f t="shared" ref="G47:J47" si="0">F47-1</f>
        <v>-3</v>
      </c>
      <c r="H47" s="133">
        <f t="shared" si="0"/>
        <v>-4</v>
      </c>
      <c r="I47" s="133">
        <f t="shared" si="0"/>
        <v>-5</v>
      </c>
      <c r="J47" s="133">
        <f t="shared" si="0"/>
        <v>-6</v>
      </c>
    </row>
    <row r="48" spans="1:11" x14ac:dyDescent="0.3">
      <c r="B48" s="3"/>
      <c r="C48" s="96" t="s">
        <v>219</v>
      </c>
      <c r="D48" s="122">
        <v>2024</v>
      </c>
      <c r="E48" s="97">
        <f t="shared" ref="E48:G51" si="1">E8</f>
        <v>100000</v>
      </c>
      <c r="F48" s="97">
        <f t="shared" si="1"/>
        <v>95000</v>
      </c>
      <c r="G48" s="97">
        <f t="shared" si="1"/>
        <v>95000</v>
      </c>
      <c r="H48" s="124">
        <f>E48+F48-G48</f>
        <v>100000</v>
      </c>
      <c r="I48" s="100">
        <f>E15</f>
        <v>0.9</v>
      </c>
      <c r="J48" s="124">
        <f>H48*I48</f>
        <v>90000</v>
      </c>
    </row>
    <row r="49" spans="2:10" x14ac:dyDescent="0.3">
      <c r="B49" s="3"/>
      <c r="C49" s="96" t="s">
        <v>219</v>
      </c>
      <c r="D49" s="122">
        <v>2025</v>
      </c>
      <c r="E49" s="97">
        <f t="shared" si="1"/>
        <v>0</v>
      </c>
      <c r="F49" s="97">
        <f t="shared" si="1"/>
        <v>20000</v>
      </c>
      <c r="G49" s="97">
        <f t="shared" si="1"/>
        <v>0</v>
      </c>
      <c r="H49" s="124">
        <f t="shared" ref="H49:H51" si="2">E49+F49-G49</f>
        <v>20000</v>
      </c>
      <c r="I49" s="100">
        <f>E16</f>
        <v>0.85</v>
      </c>
      <c r="J49" s="124">
        <f t="shared" ref="J49:J51" si="3">H49*I49</f>
        <v>17000</v>
      </c>
    </row>
    <row r="50" spans="2:10" x14ac:dyDescent="0.3">
      <c r="B50" s="3"/>
      <c r="C50" s="96" t="s">
        <v>220</v>
      </c>
      <c r="D50" s="122">
        <v>2024</v>
      </c>
      <c r="E50" s="97">
        <f t="shared" si="1"/>
        <v>200000</v>
      </c>
      <c r="F50" s="97">
        <f t="shared" si="1"/>
        <v>205000</v>
      </c>
      <c r="G50" s="97">
        <f t="shared" si="1"/>
        <v>195000</v>
      </c>
      <c r="H50" s="124">
        <f t="shared" si="2"/>
        <v>210000</v>
      </c>
      <c r="I50" s="100">
        <f>E17</f>
        <v>0.7</v>
      </c>
      <c r="J50" s="124">
        <f t="shared" si="3"/>
        <v>147000</v>
      </c>
    </row>
    <row r="51" spans="2:10" x14ac:dyDescent="0.3">
      <c r="B51" s="3"/>
      <c r="C51" s="98" t="s">
        <v>220</v>
      </c>
      <c r="D51" s="125">
        <v>2025</v>
      </c>
      <c r="E51" s="99">
        <f t="shared" si="1"/>
        <v>0</v>
      </c>
      <c r="F51" s="99">
        <f t="shared" si="1"/>
        <v>20000</v>
      </c>
      <c r="G51" s="99">
        <f t="shared" si="1"/>
        <v>0</v>
      </c>
      <c r="H51" s="126">
        <f t="shared" si="2"/>
        <v>20000</v>
      </c>
      <c r="I51" s="102">
        <f>E18</f>
        <v>0.7</v>
      </c>
      <c r="J51" s="126">
        <f t="shared" si="3"/>
        <v>14000</v>
      </c>
    </row>
    <row r="52" spans="2:10" x14ac:dyDescent="0.3">
      <c r="B52" s="3"/>
      <c r="C52" s="113"/>
      <c r="D52" s="113"/>
      <c r="E52" s="114">
        <f>SUM(E48:E51)</f>
        <v>300000</v>
      </c>
      <c r="F52" s="114">
        <f>SUM(F48:F51)</f>
        <v>340000</v>
      </c>
      <c r="G52" s="114">
        <f>SUM(G48:G51)</f>
        <v>290000</v>
      </c>
      <c r="H52" s="114">
        <f>SUM(H48:H51)</f>
        <v>350000</v>
      </c>
      <c r="I52" s="114"/>
      <c r="J52" s="114">
        <f>SUM(J48:J51)</f>
        <v>268000</v>
      </c>
    </row>
    <row r="53" spans="2:10" x14ac:dyDescent="0.3">
      <c r="B53" s="3"/>
      <c r="C53" s="130"/>
      <c r="D53" s="130"/>
      <c r="E53" s="130"/>
      <c r="F53" s="130"/>
      <c r="G53" s="130"/>
      <c r="H53" s="130" t="s">
        <v>253</v>
      </c>
      <c r="I53" s="130"/>
      <c r="J53" s="130" t="s">
        <v>254</v>
      </c>
    </row>
    <row r="54" spans="2:10" x14ac:dyDescent="0.3">
      <c r="B54" s="3"/>
      <c r="C54" s="130"/>
      <c r="D54" s="130"/>
      <c r="E54" s="130"/>
      <c r="F54" s="130"/>
      <c r="G54" s="130"/>
      <c r="H54" s="130"/>
      <c r="I54" s="130"/>
      <c r="J54" s="130"/>
    </row>
    <row r="55" spans="2:10" s="296" customFormat="1" ht="28.8" x14ac:dyDescent="0.3">
      <c r="C55" s="298" t="s">
        <v>140</v>
      </c>
      <c r="D55" s="299" t="s">
        <v>212</v>
      </c>
      <c r="E55" s="301" t="s">
        <v>222</v>
      </c>
      <c r="F55" s="301" t="s">
        <v>255</v>
      </c>
      <c r="G55" s="301" t="s">
        <v>223</v>
      </c>
      <c r="H55" s="301" t="s">
        <v>256</v>
      </c>
      <c r="I55" s="301" t="s">
        <v>257</v>
      </c>
      <c r="J55" s="301" t="s">
        <v>258</v>
      </c>
    </row>
    <row r="56" spans="2:10" x14ac:dyDescent="0.3">
      <c r="B56" s="3"/>
      <c r="C56" s="95"/>
      <c r="D56" s="121"/>
      <c r="E56" s="134">
        <f>J47-1</f>
        <v>-7</v>
      </c>
      <c r="F56" s="134">
        <f>E56-1</f>
        <v>-8</v>
      </c>
      <c r="G56" s="134">
        <f t="shared" ref="G56:J56" si="4">F56-1</f>
        <v>-9</v>
      </c>
      <c r="H56" s="134">
        <f t="shared" si="4"/>
        <v>-10</v>
      </c>
      <c r="I56" s="134">
        <f>H56-1</f>
        <v>-11</v>
      </c>
      <c r="J56" s="134">
        <f t="shared" si="4"/>
        <v>-12</v>
      </c>
    </row>
    <row r="57" spans="2:10" x14ac:dyDescent="0.3">
      <c r="B57" s="3"/>
      <c r="C57" s="96" t="s">
        <v>219</v>
      </c>
      <c r="D57" s="122">
        <v>2024</v>
      </c>
      <c r="E57" s="101">
        <f>F15</f>
        <v>0.99</v>
      </c>
      <c r="F57" s="117">
        <f>E57*F48</f>
        <v>94050</v>
      </c>
      <c r="G57" s="101">
        <f>G15</f>
        <v>0.97</v>
      </c>
      <c r="H57" s="117">
        <f>G57*J48</f>
        <v>87300</v>
      </c>
      <c r="I57" s="101">
        <f>E20</f>
        <v>7.0000000000000007E-2</v>
      </c>
      <c r="J57" s="117">
        <f>H57*(I57)</f>
        <v>6111.0000000000009</v>
      </c>
    </row>
    <row r="58" spans="2:10" x14ac:dyDescent="0.3">
      <c r="B58" s="3"/>
      <c r="C58" s="96" t="s">
        <v>219</v>
      </c>
      <c r="D58" s="122">
        <v>2025</v>
      </c>
      <c r="E58" s="101">
        <f>F16</f>
        <v>0.98</v>
      </c>
      <c r="F58" s="117">
        <f>E58*F49</f>
        <v>19600</v>
      </c>
      <c r="G58" s="101">
        <f>G16</f>
        <v>0.95</v>
      </c>
      <c r="H58" s="117">
        <f>G58*J49</f>
        <v>16150</v>
      </c>
      <c r="I58" s="101">
        <f>E20</f>
        <v>7.0000000000000007E-2</v>
      </c>
      <c r="J58" s="117">
        <f t="shared" ref="J58:J60" si="5">H58*(I58)</f>
        <v>1130.5</v>
      </c>
    </row>
    <row r="59" spans="2:10" x14ac:dyDescent="0.3">
      <c r="B59" s="3"/>
      <c r="C59" s="96" t="s">
        <v>220</v>
      </c>
      <c r="D59" s="122">
        <v>2024</v>
      </c>
      <c r="E59" s="101">
        <f>F17</f>
        <v>0.99</v>
      </c>
      <c r="F59" s="117">
        <f>E59*F50</f>
        <v>202950</v>
      </c>
      <c r="G59" s="101">
        <f>G17</f>
        <v>0.97</v>
      </c>
      <c r="H59" s="117">
        <f>G59*J50</f>
        <v>142590</v>
      </c>
      <c r="I59" s="101">
        <f>E21</f>
        <v>0.08</v>
      </c>
      <c r="J59" s="117">
        <f t="shared" si="5"/>
        <v>11407.2</v>
      </c>
    </row>
    <row r="60" spans="2:10" x14ac:dyDescent="0.3">
      <c r="B60" s="3"/>
      <c r="C60" s="98" t="s">
        <v>220</v>
      </c>
      <c r="D60" s="125">
        <v>2025</v>
      </c>
      <c r="E60" s="103">
        <f>F18</f>
        <v>0.98</v>
      </c>
      <c r="F60" s="118">
        <f>E60*F51</f>
        <v>19600</v>
      </c>
      <c r="G60" s="103">
        <f>G18</f>
        <v>0.95</v>
      </c>
      <c r="H60" s="118">
        <f>G60*J51</f>
        <v>13300</v>
      </c>
      <c r="I60" s="103">
        <f>E21</f>
        <v>0.08</v>
      </c>
      <c r="J60" s="118">
        <f t="shared" si="5"/>
        <v>1064</v>
      </c>
    </row>
    <row r="61" spans="2:10" x14ac:dyDescent="0.3">
      <c r="B61" s="3"/>
      <c r="C61" s="130"/>
      <c r="D61" s="130"/>
      <c r="E61" s="114"/>
      <c r="F61" s="114">
        <f>SUM(F57:F60)</f>
        <v>336200</v>
      </c>
      <c r="G61" s="114"/>
      <c r="H61" s="114">
        <f>SUM(H57:H60)</f>
        <v>259340</v>
      </c>
      <c r="I61" s="114"/>
      <c r="J61" s="114">
        <f>SUM(J57:J60)</f>
        <v>19712.7</v>
      </c>
    </row>
    <row r="62" spans="2:10" x14ac:dyDescent="0.3">
      <c r="B62" s="3"/>
      <c r="C62" s="130"/>
      <c r="D62" s="130"/>
      <c r="E62" s="130"/>
      <c r="F62" s="130" t="s">
        <v>259</v>
      </c>
      <c r="G62" s="130"/>
      <c r="H62" s="130" t="s">
        <v>260</v>
      </c>
      <c r="I62" s="130"/>
      <c r="J62" s="130" t="s">
        <v>261</v>
      </c>
    </row>
    <row r="63" spans="2:10" x14ac:dyDescent="0.3">
      <c r="B63" s="3"/>
      <c r="C63" s="130"/>
      <c r="D63" s="130"/>
      <c r="E63" s="130"/>
      <c r="F63" s="130"/>
      <c r="G63" s="130"/>
      <c r="H63" s="130"/>
      <c r="I63" s="130"/>
    </row>
    <row r="64" spans="2:10" x14ac:dyDescent="0.3">
      <c r="B64" s="3"/>
      <c r="C64" s="94" t="s">
        <v>140</v>
      </c>
      <c r="D64" s="119" t="s">
        <v>212</v>
      </c>
      <c r="E64" s="120" t="s">
        <v>216</v>
      </c>
      <c r="F64" s="120" t="s">
        <v>217</v>
      </c>
      <c r="G64" s="120" t="s">
        <v>218</v>
      </c>
      <c r="H64" s="120" t="s">
        <v>262</v>
      </c>
      <c r="I64" s="130"/>
    </row>
    <row r="65" spans="2:12" x14ac:dyDescent="0.3">
      <c r="B65" s="3"/>
      <c r="C65" s="95"/>
      <c r="D65" s="121"/>
      <c r="E65" s="115">
        <f>J56-1</f>
        <v>-13</v>
      </c>
      <c r="F65" s="115">
        <f>E65-1</f>
        <v>-14</v>
      </c>
      <c r="G65" s="115">
        <f t="shared" ref="G65:H65" si="6">F65-1</f>
        <v>-15</v>
      </c>
      <c r="H65" s="115">
        <f t="shared" si="6"/>
        <v>-16</v>
      </c>
      <c r="I65" s="130"/>
    </row>
    <row r="66" spans="2:12" x14ac:dyDescent="0.3">
      <c r="B66" s="3"/>
      <c r="C66" s="96" t="s">
        <v>219</v>
      </c>
      <c r="D66" s="122">
        <v>2024</v>
      </c>
      <c r="E66" s="97">
        <f t="shared" ref="E66:F69" si="7">H8</f>
        <v>20000</v>
      </c>
      <c r="F66" s="123">
        <f t="shared" si="7"/>
        <v>5000</v>
      </c>
      <c r="G66" s="97">
        <v>10000</v>
      </c>
      <c r="H66" s="117">
        <f>H57+J57+F66-F57</f>
        <v>4361</v>
      </c>
      <c r="I66" s="130"/>
    </row>
    <row r="67" spans="2:12" x14ac:dyDescent="0.3">
      <c r="B67" s="3"/>
      <c r="C67" s="96" t="s">
        <v>219</v>
      </c>
      <c r="D67" s="122">
        <v>2025</v>
      </c>
      <c r="E67" s="97">
        <f t="shared" si="7"/>
        <v>0</v>
      </c>
      <c r="F67" s="124">
        <f t="shared" si="7"/>
        <v>0</v>
      </c>
      <c r="G67" s="97">
        <v>0</v>
      </c>
      <c r="H67" s="117">
        <f>H58+J58+F67-F58</f>
        <v>-2319.5</v>
      </c>
      <c r="I67" s="130"/>
    </row>
    <row r="68" spans="2:12" x14ac:dyDescent="0.3">
      <c r="B68" s="3"/>
      <c r="C68" s="96" t="s">
        <v>220</v>
      </c>
      <c r="D68" s="122">
        <v>2024</v>
      </c>
      <c r="E68" s="97">
        <f t="shared" si="7"/>
        <v>50000</v>
      </c>
      <c r="F68" s="124">
        <f t="shared" si="7"/>
        <v>10000</v>
      </c>
      <c r="G68" s="97">
        <v>30000</v>
      </c>
      <c r="H68" s="117">
        <f>H59+J59+F68-F59</f>
        <v>-38952.799999999988</v>
      </c>
      <c r="I68" s="130"/>
    </row>
    <row r="69" spans="2:12" x14ac:dyDescent="0.3">
      <c r="B69" s="3"/>
      <c r="C69" s="98" t="s">
        <v>220</v>
      </c>
      <c r="D69" s="125">
        <v>2025</v>
      </c>
      <c r="E69" s="99">
        <f t="shared" si="7"/>
        <v>0</v>
      </c>
      <c r="F69" s="126">
        <f t="shared" si="7"/>
        <v>0</v>
      </c>
      <c r="G69" s="99">
        <v>0</v>
      </c>
      <c r="H69" s="118">
        <f>H60+J60+F69-F60</f>
        <v>-5236</v>
      </c>
      <c r="I69" s="130"/>
    </row>
    <row r="70" spans="2:12" x14ac:dyDescent="0.3">
      <c r="B70" s="3"/>
      <c r="C70" s="113"/>
      <c r="D70" s="113"/>
      <c r="E70" s="114">
        <f>SUM(E66:E69)</f>
        <v>70000</v>
      </c>
      <c r="F70" s="114">
        <f>SUM(F66:F69)</f>
        <v>15000</v>
      </c>
      <c r="G70" s="114">
        <f>SUM(G66:G69)</f>
        <v>40000</v>
      </c>
      <c r="H70" s="114">
        <f>SUM(H66:H69)</f>
        <v>-42147.299999999988</v>
      </c>
      <c r="I70" s="130"/>
    </row>
    <row r="71" spans="2:12" x14ac:dyDescent="0.3">
      <c r="B71" s="3"/>
      <c r="C71" s="130"/>
      <c r="D71" s="130"/>
      <c r="E71" s="130"/>
      <c r="F71" s="130"/>
      <c r="G71" s="130"/>
      <c r="H71" s="23" t="s">
        <v>263</v>
      </c>
      <c r="I71" s="130"/>
    </row>
    <row r="72" spans="2:12" x14ac:dyDescent="0.3">
      <c r="B72" s="130"/>
      <c r="C72" s="130"/>
      <c r="D72" s="130"/>
      <c r="E72" s="130"/>
      <c r="F72" s="130"/>
      <c r="G72" s="23"/>
      <c r="H72" s="130"/>
      <c r="I72" s="130"/>
    </row>
    <row r="73" spans="2:12" s="296" customFormat="1" ht="28.8" x14ac:dyDescent="0.3">
      <c r="C73" s="298" t="s">
        <v>140</v>
      </c>
      <c r="D73" s="299" t="s">
        <v>212</v>
      </c>
      <c r="E73" s="301" t="s">
        <v>264</v>
      </c>
      <c r="F73" s="301" t="s">
        <v>265</v>
      </c>
      <c r="G73" s="301" t="s">
        <v>266</v>
      </c>
      <c r="H73" s="301" t="s">
        <v>267</v>
      </c>
      <c r="I73" s="301" t="s">
        <v>268</v>
      </c>
    </row>
    <row r="74" spans="2:12" x14ac:dyDescent="0.3">
      <c r="B74" s="3"/>
      <c r="C74" s="95"/>
      <c r="D74" s="121"/>
      <c r="E74" s="116">
        <f>H65-1</f>
        <v>-17</v>
      </c>
      <c r="F74" s="134">
        <f>E74-1</f>
        <v>-18</v>
      </c>
      <c r="G74" s="134">
        <f t="shared" ref="G74:I74" si="8">F74-1</f>
        <v>-19</v>
      </c>
      <c r="H74" s="134">
        <f t="shared" si="8"/>
        <v>-20</v>
      </c>
      <c r="I74" s="134">
        <f t="shared" si="8"/>
        <v>-21</v>
      </c>
    </row>
    <row r="75" spans="2:12" x14ac:dyDescent="0.3">
      <c r="B75" s="3"/>
      <c r="C75" s="96" t="s">
        <v>219</v>
      </c>
      <c r="D75" s="122">
        <v>2024</v>
      </c>
      <c r="E75" s="117" t="str">
        <f>IF(H66&gt;0,"Yes","No")</f>
        <v>Yes</v>
      </c>
      <c r="F75" s="97">
        <f>(E48-G48)-(E66-G66)</f>
        <v>-5000</v>
      </c>
      <c r="G75" s="97">
        <f>IF(E75="Yes",F75-H66,"n/a")</f>
        <v>-9361</v>
      </c>
      <c r="H75" s="97">
        <f t="shared" ref="H75:H78" si="9">MIN(G75,0)*-1</f>
        <v>9361</v>
      </c>
      <c r="I75" s="97">
        <f>F75+H75</f>
        <v>4361</v>
      </c>
      <c r="K75" s="135"/>
      <c r="L75" s="135"/>
    </row>
    <row r="76" spans="2:12" x14ac:dyDescent="0.3">
      <c r="B76" s="3"/>
      <c r="C76" s="96" t="s">
        <v>219</v>
      </c>
      <c r="D76" s="122">
        <v>2025</v>
      </c>
      <c r="E76" s="117" t="str">
        <f>IF(H67&gt;0,"Yes","No")</f>
        <v>No</v>
      </c>
      <c r="F76" s="97">
        <f>(E49-G49)-(E67-G67)</f>
        <v>0</v>
      </c>
      <c r="G76" s="117" t="str">
        <f>IF(E76="Yes",F76-H67,"n/a")</f>
        <v>n/a</v>
      </c>
      <c r="H76" s="97">
        <f t="shared" si="9"/>
        <v>0</v>
      </c>
      <c r="I76" s="97">
        <f t="shared" ref="I76:I78" si="10">F76+H76</f>
        <v>0</v>
      </c>
      <c r="K76" s="135"/>
      <c r="L76" s="135"/>
    </row>
    <row r="77" spans="2:12" x14ac:dyDescent="0.3">
      <c r="B77" s="3"/>
      <c r="C77" s="96" t="s">
        <v>220</v>
      </c>
      <c r="D77" s="122">
        <v>2024</v>
      </c>
      <c r="E77" s="117" t="str">
        <f>IF(H68&gt;0,"Yes","No")</f>
        <v>No</v>
      </c>
      <c r="F77" s="97">
        <f>(E50-G50)-(E68-G68)</f>
        <v>-15000</v>
      </c>
      <c r="G77" s="117" t="str">
        <f>IF(E77="Yes",F77-H68,"n/a")</f>
        <v>n/a</v>
      </c>
      <c r="H77" s="97">
        <f t="shared" si="9"/>
        <v>0</v>
      </c>
      <c r="I77" s="97">
        <f t="shared" si="10"/>
        <v>-15000</v>
      </c>
      <c r="K77" s="135"/>
      <c r="L77" s="135"/>
    </row>
    <row r="78" spans="2:12" x14ac:dyDescent="0.3">
      <c r="B78" s="3"/>
      <c r="C78" s="98" t="s">
        <v>220</v>
      </c>
      <c r="D78" s="125">
        <v>2025</v>
      </c>
      <c r="E78" s="118" t="str">
        <f>IF(H69&gt;0,"Yes","No")</f>
        <v>No</v>
      </c>
      <c r="F78" s="99">
        <f>(E51-G51)-(E69-G69)</f>
        <v>0</v>
      </c>
      <c r="G78" s="118" t="str">
        <f>IF(E78="Yes",F78-H69,"n/a")</f>
        <v>n/a</v>
      </c>
      <c r="H78" s="99">
        <f t="shared" si="9"/>
        <v>0</v>
      </c>
      <c r="I78" s="99">
        <f t="shared" si="10"/>
        <v>0</v>
      </c>
      <c r="K78" s="135"/>
      <c r="L78" s="135"/>
    </row>
    <row r="79" spans="2:12" x14ac:dyDescent="0.3">
      <c r="B79" s="3"/>
      <c r="C79" s="113"/>
      <c r="D79" s="113"/>
      <c r="E79" s="114">
        <f>SUM(E75:E78)</f>
        <v>0</v>
      </c>
      <c r="F79" s="114">
        <f>SUM(F75:F78)</f>
        <v>-20000</v>
      </c>
      <c r="G79" s="104">
        <f>SUM(G75:G78)</f>
        <v>-9361</v>
      </c>
      <c r="H79" s="114">
        <f>SUM(H75:H78)</f>
        <v>9361</v>
      </c>
      <c r="I79" s="114"/>
    </row>
    <row r="80" spans="2:12" x14ac:dyDescent="0.3">
      <c r="B80" s="3"/>
      <c r="C80" s="130"/>
      <c r="D80" s="130"/>
      <c r="E80" s="130"/>
      <c r="F80" s="130" t="s">
        <v>269</v>
      </c>
      <c r="G80" s="130" t="s">
        <v>270</v>
      </c>
      <c r="H80" s="130"/>
      <c r="I80" s="130" t="s">
        <v>271</v>
      </c>
    </row>
    <row r="81" spans="2:9" x14ac:dyDescent="0.3">
      <c r="B81" s="130"/>
      <c r="C81" s="130"/>
      <c r="D81" s="130"/>
      <c r="E81" s="130"/>
      <c r="F81" s="130"/>
      <c r="G81" s="130"/>
      <c r="H81" s="130"/>
      <c r="I81" s="130"/>
    </row>
    <row r="82" spans="2:9" x14ac:dyDescent="0.3">
      <c r="B82" s="130"/>
      <c r="C82" s="130"/>
      <c r="D82" s="316" t="s">
        <v>233</v>
      </c>
      <c r="E82" s="317"/>
      <c r="F82" s="105"/>
      <c r="G82" s="128">
        <f>G52</f>
        <v>290000</v>
      </c>
      <c r="H82" s="130"/>
      <c r="I82" s="130"/>
    </row>
    <row r="83" spans="2:9" x14ac:dyDescent="0.3">
      <c r="B83" s="130"/>
      <c r="C83" s="130"/>
      <c r="D83" s="318" t="s">
        <v>234</v>
      </c>
      <c r="E83" s="319"/>
      <c r="F83" s="106"/>
      <c r="G83" s="129">
        <f>-G70-J52/H52*G52-H79</f>
        <v>-271418.14285714284</v>
      </c>
      <c r="H83" s="130"/>
      <c r="I83" s="130"/>
    </row>
    <row r="84" spans="2:9" x14ac:dyDescent="0.3">
      <c r="B84" s="130"/>
      <c r="C84" s="130"/>
      <c r="D84" s="312" t="s">
        <v>235</v>
      </c>
      <c r="E84" s="313"/>
      <c r="F84" s="107"/>
      <c r="G84" s="136">
        <f>H30</f>
        <v>-50000</v>
      </c>
      <c r="H84" s="130"/>
      <c r="I84" s="130"/>
    </row>
    <row r="85" spans="2:9" x14ac:dyDescent="0.3">
      <c r="B85" s="130"/>
      <c r="C85" s="130"/>
      <c r="D85" s="322" t="s">
        <v>236</v>
      </c>
      <c r="E85" s="323"/>
      <c r="F85" s="108"/>
      <c r="G85" s="128">
        <f>SUM(G82:G84)</f>
        <v>-31418.142857142841</v>
      </c>
      <c r="H85" s="130"/>
      <c r="I85" s="130"/>
    </row>
    <row r="86" spans="2:9" x14ac:dyDescent="0.3">
      <c r="B86" s="130"/>
      <c r="C86" s="130"/>
      <c r="D86" s="320" t="s">
        <v>237</v>
      </c>
      <c r="E86" s="321"/>
      <c r="F86" s="109"/>
      <c r="G86" s="127">
        <f>E22*E23</f>
        <v>100000</v>
      </c>
      <c r="H86" s="130"/>
      <c r="I86" s="130"/>
    </row>
    <row r="87" spans="2:9" x14ac:dyDescent="0.3">
      <c r="B87" s="130"/>
      <c r="C87" s="130"/>
      <c r="D87" s="316" t="s">
        <v>238</v>
      </c>
      <c r="E87" s="317"/>
      <c r="F87" s="105"/>
      <c r="G87" s="137">
        <f>H33</f>
        <v>-120000</v>
      </c>
      <c r="H87" s="130"/>
      <c r="I87" s="130"/>
    </row>
    <row r="88" spans="2:9" x14ac:dyDescent="0.3">
      <c r="B88" s="130"/>
      <c r="C88" s="130"/>
      <c r="D88" s="318" t="s">
        <v>239</v>
      </c>
      <c r="E88" s="319"/>
      <c r="F88" s="106"/>
      <c r="G88" s="138">
        <f>G89-G87</f>
        <v>35000</v>
      </c>
      <c r="H88" s="130"/>
      <c r="I88" s="130"/>
    </row>
    <row r="89" spans="2:9" x14ac:dyDescent="0.3">
      <c r="B89" s="130"/>
      <c r="C89" s="130"/>
      <c r="D89" s="320" t="s">
        <v>240</v>
      </c>
      <c r="E89" s="321"/>
      <c r="F89" s="109"/>
      <c r="G89" s="136">
        <f>H35</f>
        <v>-85000</v>
      </c>
      <c r="H89" s="130"/>
      <c r="I89" s="130"/>
    </row>
    <row r="90" spans="2:9" x14ac:dyDescent="0.3">
      <c r="B90" s="130"/>
      <c r="C90" s="130"/>
      <c r="D90" s="322" t="s">
        <v>241</v>
      </c>
      <c r="E90" s="323"/>
      <c r="F90" s="110"/>
      <c r="G90" s="129">
        <f>G85+G86+G89</f>
        <v>-16418.142857142841</v>
      </c>
      <c r="H90" s="130"/>
      <c r="I90" s="130"/>
    </row>
    <row r="91" spans="2:9" x14ac:dyDescent="0.3">
      <c r="B91" s="130"/>
      <c r="C91" s="130"/>
      <c r="D91" s="312" t="s">
        <v>243</v>
      </c>
      <c r="E91" s="313"/>
      <c r="F91" s="107"/>
      <c r="G91" s="127">
        <f>H37</f>
        <v>50000</v>
      </c>
      <c r="H91" s="130"/>
      <c r="I91" s="130"/>
    </row>
    <row r="92" spans="2:9" x14ac:dyDescent="0.3">
      <c r="B92" s="130"/>
      <c r="C92" s="130"/>
      <c r="D92" s="322" t="s">
        <v>244</v>
      </c>
      <c r="E92" s="323"/>
      <c r="F92" s="108"/>
      <c r="G92" s="128">
        <f>G90+G91</f>
        <v>33581.857142857159</v>
      </c>
      <c r="H92" s="130"/>
      <c r="I92" s="130"/>
    </row>
    <row r="93" spans="2:9" x14ac:dyDescent="0.3">
      <c r="B93" s="130"/>
      <c r="C93" s="130"/>
      <c r="D93" s="312" t="s">
        <v>246</v>
      </c>
      <c r="E93" s="313"/>
      <c r="F93" s="107"/>
      <c r="G93" s="127">
        <f>G92*-E24</f>
        <v>-8395.4642857142899</v>
      </c>
      <c r="H93" s="130"/>
      <c r="I93" s="130"/>
    </row>
    <row r="94" spans="2:9" x14ac:dyDescent="0.3">
      <c r="B94" s="130"/>
      <c r="C94" s="130"/>
      <c r="D94" s="314" t="s">
        <v>248</v>
      </c>
      <c r="E94" s="315"/>
      <c r="F94" s="109"/>
      <c r="G94" s="127">
        <f>SUM(G92:G93)</f>
        <v>25186.39285714287</v>
      </c>
      <c r="H94" s="130"/>
      <c r="I94" s="130"/>
    </row>
    <row r="95" spans="2:9" x14ac:dyDescent="0.3">
      <c r="B95" s="130"/>
      <c r="C95" s="130"/>
      <c r="D95" s="130"/>
      <c r="E95" s="130"/>
      <c r="F95" s="130"/>
      <c r="G95" s="130"/>
      <c r="H95" s="130"/>
      <c r="I95" s="130"/>
    </row>
    <row r="96" spans="2:9"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35" x14ac:dyDescent="0.3"/>
    <row r="136" x14ac:dyDescent="0.3"/>
    <row r="137" x14ac:dyDescent="0.3"/>
    <row r="138" x14ac:dyDescent="0.3"/>
    <row r="139" x14ac:dyDescent="0.3"/>
    <row r="140" x14ac:dyDescent="0.3"/>
    <row r="141" x14ac:dyDescent="0.3"/>
    <row r="142" x14ac:dyDescent="0.3"/>
    <row r="189" x14ac:dyDescent="0.3"/>
    <row r="205" x14ac:dyDescent="0.3"/>
    <row r="206" x14ac:dyDescent="0.3"/>
    <row r="209" x14ac:dyDescent="0.3"/>
    <row r="211" x14ac:dyDescent="0.3"/>
    <row r="222" x14ac:dyDescent="0.3"/>
    <row r="247" x14ac:dyDescent="0.3"/>
    <row r="248" x14ac:dyDescent="0.3"/>
    <row r="249" x14ac:dyDescent="0.3"/>
    <row r="252"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row r="269" x14ac:dyDescent="0.3"/>
    <row r="270" x14ac:dyDescent="0.3"/>
    <row r="271" x14ac:dyDescent="0.3"/>
    <row r="272" x14ac:dyDescent="0.3"/>
    <row r="273" x14ac:dyDescent="0.3"/>
    <row r="274" x14ac:dyDescent="0.3"/>
    <row r="275" x14ac:dyDescent="0.3"/>
    <row r="276" x14ac:dyDescent="0.3"/>
    <row r="277" x14ac:dyDescent="0.3"/>
    <row r="278" x14ac:dyDescent="0.3"/>
    <row r="279" x14ac:dyDescent="0.3"/>
    <row r="280" x14ac:dyDescent="0.3"/>
    <row r="281" x14ac:dyDescent="0.3"/>
    <row r="282" x14ac:dyDescent="0.3"/>
    <row r="283" x14ac:dyDescent="0.3"/>
    <row r="284" x14ac:dyDescent="0.3"/>
    <row r="285" x14ac:dyDescent="0.3"/>
    <row r="286" x14ac:dyDescent="0.3"/>
    <row r="287" x14ac:dyDescent="0.3"/>
    <row r="288" x14ac:dyDescent="0.3"/>
    <row r="289" x14ac:dyDescent="0.3"/>
    <row r="290" x14ac:dyDescent="0.3"/>
    <row r="291" x14ac:dyDescent="0.3"/>
    <row r="292" x14ac:dyDescent="0.3"/>
    <row r="293" x14ac:dyDescent="0.3"/>
    <row r="294" x14ac:dyDescent="0.3"/>
    <row r="295" x14ac:dyDescent="0.3"/>
  </sheetData>
  <mergeCells count="26">
    <mergeCell ref="E33:F33"/>
    <mergeCell ref="E28:F28"/>
    <mergeCell ref="E29:F29"/>
    <mergeCell ref="E30:F30"/>
    <mergeCell ref="E31:F31"/>
    <mergeCell ref="E32:F32"/>
    <mergeCell ref="D86:E86"/>
    <mergeCell ref="E34:F34"/>
    <mergeCell ref="E35:F35"/>
    <mergeCell ref="E36:F36"/>
    <mergeCell ref="E37:F37"/>
    <mergeCell ref="E38:F38"/>
    <mergeCell ref="E39:F39"/>
    <mergeCell ref="E40:F40"/>
    <mergeCell ref="D82:E82"/>
    <mergeCell ref="D83:E83"/>
    <mergeCell ref="D84:E84"/>
    <mergeCell ref="D85:E85"/>
    <mergeCell ref="D93:E93"/>
    <mergeCell ref="D94:E94"/>
    <mergeCell ref="D87:E87"/>
    <mergeCell ref="D88:E88"/>
    <mergeCell ref="D89:E89"/>
    <mergeCell ref="D90:E90"/>
    <mergeCell ref="D91:E91"/>
    <mergeCell ref="D92:E92"/>
  </mergeCells>
  <conditionalFormatting sqref="A53:A56">
    <cfRule type="expression" dxfId="6" priority="1">
      <formula>CELL("protect",A53)=1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85F65-E71D-4CC3-A7BB-43F1C288DCFF}">
  <dimension ref="A1:AP260"/>
  <sheetViews>
    <sheetView zoomScaleNormal="100" workbookViewId="0">
      <selection activeCell="A23" sqref="A23"/>
    </sheetView>
  </sheetViews>
  <sheetFormatPr defaultColWidth="0" defaultRowHeight="14.4" zeroHeight="1" x14ac:dyDescent="0.3"/>
  <cols>
    <col min="1" max="1" width="4.44140625" style="15" customWidth="1"/>
    <col min="2" max="2" width="12.21875" style="12" customWidth="1"/>
    <col min="3" max="3" width="10.6640625" style="3" customWidth="1"/>
    <col min="4" max="4" width="26.109375" style="3" customWidth="1"/>
    <col min="5" max="5" width="37.33203125" style="3" customWidth="1"/>
    <col min="6" max="6" width="33.5546875" style="3" customWidth="1"/>
    <col min="7" max="7" width="33" style="3" customWidth="1"/>
    <col min="8" max="8" width="24" style="3" customWidth="1"/>
    <col min="9" max="32" width="10.6640625" style="3" customWidth="1"/>
    <col min="33" max="42" width="0" style="3" hidden="1" customWidth="1"/>
    <col min="43" max="16384" width="10.6640625" style="3" hidden="1"/>
  </cols>
  <sheetData>
    <row r="1" spans="1:8" x14ac:dyDescent="0.3">
      <c r="A1" s="150"/>
      <c r="B1" s="151" t="s">
        <v>391</v>
      </c>
      <c r="C1" s="152"/>
      <c r="D1" s="152"/>
      <c r="E1" s="152"/>
      <c r="F1" s="152"/>
      <c r="G1" s="152"/>
      <c r="H1" s="153"/>
    </row>
    <row r="2" spans="1:8" x14ac:dyDescent="0.3">
      <c r="A2" s="154"/>
      <c r="B2" s="155"/>
      <c r="C2" s="152"/>
      <c r="D2" s="152"/>
      <c r="E2" s="152"/>
      <c r="F2" s="152"/>
      <c r="G2" s="152"/>
      <c r="H2" s="153"/>
    </row>
    <row r="3" spans="1:8" x14ac:dyDescent="0.3">
      <c r="A3" s="151" t="s">
        <v>6</v>
      </c>
      <c r="B3" s="156" t="s">
        <v>21</v>
      </c>
      <c r="C3" s="151" t="s">
        <v>272</v>
      </c>
      <c r="D3" s="157"/>
      <c r="E3" s="157"/>
      <c r="F3" s="157"/>
      <c r="G3" s="157"/>
      <c r="H3" s="153"/>
    </row>
    <row r="4" spans="1:8" x14ac:dyDescent="0.3">
      <c r="A4" s="154"/>
      <c r="B4" s="155"/>
      <c r="C4" s="159"/>
      <c r="D4" s="157"/>
      <c r="E4" s="157"/>
      <c r="F4" s="157"/>
      <c r="G4" s="157"/>
      <c r="H4" s="153"/>
    </row>
    <row r="5" spans="1:8" x14ac:dyDescent="0.3">
      <c r="A5" s="151" t="s">
        <v>9</v>
      </c>
      <c r="B5" s="156" t="s">
        <v>10</v>
      </c>
      <c r="C5" s="151" t="s">
        <v>273</v>
      </c>
      <c r="D5" s="158"/>
      <c r="E5" s="158"/>
      <c r="F5" s="158"/>
      <c r="G5" s="158"/>
      <c r="H5" s="153"/>
    </row>
    <row r="6" spans="1:8" x14ac:dyDescent="0.3">
      <c r="A6" s="151"/>
      <c r="B6" s="156"/>
      <c r="C6" s="151" t="s">
        <v>274</v>
      </c>
      <c r="D6" s="158"/>
      <c r="E6" s="158"/>
      <c r="F6" s="158"/>
      <c r="G6" s="158"/>
      <c r="H6" s="153"/>
    </row>
    <row r="7" spans="1:8" x14ac:dyDescent="0.3">
      <c r="A7" s="151"/>
      <c r="B7" s="156"/>
      <c r="C7" s="151" t="s">
        <v>275</v>
      </c>
      <c r="D7" s="158"/>
      <c r="E7" s="158"/>
      <c r="F7" s="158"/>
      <c r="G7" s="158"/>
      <c r="H7" s="153"/>
    </row>
    <row r="8" spans="1:8" x14ac:dyDescent="0.3">
      <c r="A8" s="151"/>
      <c r="B8" s="156"/>
      <c r="C8" s="151"/>
      <c r="D8" s="151"/>
      <c r="E8" s="151"/>
      <c r="F8" s="151"/>
      <c r="G8" s="151"/>
      <c r="H8" s="153"/>
    </row>
    <row r="9" spans="1:8" x14ac:dyDescent="0.3">
      <c r="A9" s="151" t="s">
        <v>12</v>
      </c>
      <c r="B9" s="156" t="s">
        <v>33</v>
      </c>
      <c r="C9" s="151" t="s">
        <v>276</v>
      </c>
      <c r="D9" s="151"/>
      <c r="E9" s="151"/>
      <c r="F9" s="151"/>
      <c r="G9" s="151"/>
      <c r="H9" s="153"/>
    </row>
    <row r="10" spans="1:8" x14ac:dyDescent="0.3">
      <c r="A10" s="151"/>
      <c r="B10" s="156"/>
      <c r="C10" s="151" t="s">
        <v>575</v>
      </c>
      <c r="D10" s="151"/>
      <c r="E10" s="151"/>
      <c r="F10" s="151"/>
      <c r="G10" s="151"/>
      <c r="H10" s="153"/>
    </row>
    <row r="11" spans="1:8" x14ac:dyDescent="0.3">
      <c r="A11" s="151"/>
      <c r="B11" s="156"/>
      <c r="C11" s="151"/>
      <c r="D11" s="151"/>
      <c r="E11" s="151"/>
      <c r="F11" s="151"/>
      <c r="G11" s="151"/>
      <c r="H11" s="153"/>
    </row>
    <row r="12" spans="1:8" x14ac:dyDescent="0.3">
      <c r="A12" s="151"/>
      <c r="B12" s="156"/>
      <c r="C12" s="226"/>
      <c r="D12" s="263" t="s">
        <v>277</v>
      </c>
      <c r="E12" s="263" t="s">
        <v>278</v>
      </c>
      <c r="F12" s="263" t="s">
        <v>279</v>
      </c>
      <c r="G12" s="263" t="s">
        <v>280</v>
      </c>
      <c r="H12" s="153"/>
    </row>
    <row r="13" spans="1:8" x14ac:dyDescent="0.3">
      <c r="A13" s="151"/>
      <c r="B13" s="156"/>
      <c r="C13" s="226">
        <v>1</v>
      </c>
      <c r="D13" s="263" t="s">
        <v>281</v>
      </c>
      <c r="E13" s="263" t="s">
        <v>282</v>
      </c>
      <c r="F13" s="263" t="s">
        <v>283</v>
      </c>
      <c r="G13" s="263" t="s">
        <v>284</v>
      </c>
      <c r="H13" s="153"/>
    </row>
    <row r="14" spans="1:8" x14ac:dyDescent="0.3">
      <c r="A14" s="151"/>
      <c r="B14" s="156"/>
      <c r="C14" s="226">
        <v>2</v>
      </c>
      <c r="D14" s="263" t="s">
        <v>285</v>
      </c>
      <c r="E14" s="263" t="s">
        <v>282</v>
      </c>
      <c r="F14" s="263" t="s">
        <v>283</v>
      </c>
      <c r="G14" s="263" t="s">
        <v>284</v>
      </c>
      <c r="H14" s="153"/>
    </row>
    <row r="15" spans="1:8" x14ac:dyDescent="0.3">
      <c r="A15" s="151"/>
      <c r="B15" s="156"/>
      <c r="C15" s="226">
        <v>3</v>
      </c>
      <c r="D15" s="263" t="s">
        <v>286</v>
      </c>
      <c r="E15" s="263" t="s">
        <v>282</v>
      </c>
      <c r="F15" s="263" t="s">
        <v>283</v>
      </c>
      <c r="G15" s="263" t="s">
        <v>284</v>
      </c>
      <c r="H15" s="153"/>
    </row>
    <row r="16" spans="1:8" x14ac:dyDescent="0.3">
      <c r="A16" s="151"/>
      <c r="B16" s="156"/>
      <c r="C16" s="226">
        <v>4</v>
      </c>
      <c r="D16" s="263" t="s">
        <v>287</v>
      </c>
      <c r="E16" s="263" t="s">
        <v>288</v>
      </c>
      <c r="F16" s="263" t="s">
        <v>283</v>
      </c>
      <c r="G16" s="263" t="s">
        <v>284</v>
      </c>
      <c r="H16" s="153"/>
    </row>
    <row r="17" spans="1:8" x14ac:dyDescent="0.3">
      <c r="A17" s="151"/>
      <c r="B17" s="156"/>
      <c r="C17" s="226">
        <v>5</v>
      </c>
      <c r="D17" s="263" t="s">
        <v>65</v>
      </c>
      <c r="E17" s="263" t="s">
        <v>289</v>
      </c>
      <c r="F17" s="263" t="s">
        <v>290</v>
      </c>
      <c r="G17" s="263" t="s">
        <v>291</v>
      </c>
      <c r="H17" s="153"/>
    </row>
    <row r="18" spans="1:8" x14ac:dyDescent="0.3">
      <c r="A18" s="151"/>
      <c r="B18" s="156"/>
      <c r="C18" s="226">
        <v>6</v>
      </c>
      <c r="D18" s="263" t="s">
        <v>292</v>
      </c>
      <c r="E18" s="263" t="s">
        <v>293</v>
      </c>
      <c r="F18" s="263" t="s">
        <v>294</v>
      </c>
      <c r="G18" s="263" t="s">
        <v>295</v>
      </c>
      <c r="H18" s="153"/>
    </row>
    <row r="19" spans="1:8" x14ac:dyDescent="0.3">
      <c r="A19" s="151"/>
      <c r="B19" s="156"/>
      <c r="C19" s="151"/>
      <c r="D19" s="151"/>
      <c r="E19" s="151"/>
      <c r="F19" s="151"/>
      <c r="G19" s="151"/>
      <c r="H19" s="153"/>
    </row>
    <row r="20" spans="1:8" x14ac:dyDescent="0.3">
      <c r="A20" s="151"/>
      <c r="B20" s="156"/>
      <c r="C20" s="151" t="s">
        <v>576</v>
      </c>
      <c r="D20" s="151"/>
      <c r="E20" s="151"/>
      <c r="F20" s="151"/>
      <c r="G20" s="151"/>
      <c r="H20" s="153"/>
    </row>
    <row r="21" spans="1:8" ht="15" thickBot="1" x14ac:dyDescent="0.35">
      <c r="A21" s="151"/>
      <c r="B21" s="156"/>
      <c r="C21" s="151"/>
      <c r="D21" s="158"/>
      <c r="E21" s="158"/>
      <c r="F21" s="158"/>
      <c r="G21" s="158"/>
      <c r="H21" s="153"/>
    </row>
    <row r="22" spans="1:8" ht="15" thickBot="1" x14ac:dyDescent="0.35">
      <c r="A22" s="161" t="s">
        <v>13</v>
      </c>
      <c r="B22" s="162"/>
      <c r="C22" s="163"/>
      <c r="D22" s="163"/>
      <c r="E22" s="163"/>
      <c r="F22" s="163"/>
      <c r="G22" s="163"/>
      <c r="H22" s="165"/>
    </row>
    <row r="23" spans="1:8" x14ac:dyDescent="0.3">
      <c r="A23" s="11"/>
      <c r="C23" s="13"/>
      <c r="D23" s="13"/>
      <c r="E23" s="13"/>
      <c r="F23" s="13"/>
      <c r="G23" s="13"/>
    </row>
    <row r="24" spans="1:8" x14ac:dyDescent="0.3">
      <c r="A24" s="11"/>
      <c r="B24" s="58" t="s">
        <v>577</v>
      </c>
      <c r="C24" s="13"/>
      <c r="D24" s="13"/>
      <c r="E24" s="13"/>
      <c r="F24" s="13"/>
      <c r="G24" s="13"/>
    </row>
    <row r="25" spans="1:8" x14ac:dyDescent="0.3">
      <c r="A25" s="3"/>
      <c r="B25" s="3" t="s">
        <v>579</v>
      </c>
    </row>
    <row r="26" spans="1:8" x14ac:dyDescent="0.3">
      <c r="B26" s="58" t="s">
        <v>187</v>
      </c>
    </row>
    <row r="27" spans="1:8" x14ac:dyDescent="0.3">
      <c r="B27" s="3" t="s">
        <v>578</v>
      </c>
    </row>
    <row r="28" spans="1:8" x14ac:dyDescent="0.3">
      <c r="A28" s="15" t="s">
        <v>6</v>
      </c>
      <c r="B28" s="3" t="s">
        <v>296</v>
      </c>
    </row>
    <row r="29" spans="1:8" x14ac:dyDescent="0.3">
      <c r="B29" s="3" t="s">
        <v>297</v>
      </c>
    </row>
    <row r="30" spans="1:8" x14ac:dyDescent="0.3">
      <c r="B30" s="3" t="s">
        <v>298</v>
      </c>
    </row>
    <row r="31" spans="1:8" x14ac:dyDescent="0.3">
      <c r="B31" s="53"/>
    </row>
    <row r="32" spans="1:8" x14ac:dyDescent="0.3">
      <c r="B32" s="58" t="s">
        <v>577</v>
      </c>
    </row>
    <row r="33" spans="1:3" x14ac:dyDescent="0.3">
      <c r="B33" s="3" t="s">
        <v>475</v>
      </c>
    </row>
    <row r="34" spans="1:3" x14ac:dyDescent="0.3">
      <c r="B34" s="58" t="s">
        <v>187</v>
      </c>
    </row>
    <row r="35" spans="1:3" x14ac:dyDescent="0.3">
      <c r="B35" s="3" t="s">
        <v>580</v>
      </c>
    </row>
    <row r="36" spans="1:3" x14ac:dyDescent="0.3">
      <c r="A36" s="15" t="s">
        <v>9</v>
      </c>
      <c r="B36" s="53" t="s">
        <v>299</v>
      </c>
    </row>
    <row r="37" spans="1:3" x14ac:dyDescent="0.3">
      <c r="B37" s="53" t="s">
        <v>300</v>
      </c>
    </row>
    <row r="38" spans="1:3" x14ac:dyDescent="0.3">
      <c r="B38" s="53"/>
    </row>
    <row r="39" spans="1:3" x14ac:dyDescent="0.3">
      <c r="B39" s="58" t="s">
        <v>581</v>
      </c>
    </row>
    <row r="40" spans="1:3" x14ac:dyDescent="0.3">
      <c r="A40" s="3"/>
      <c r="B40" s="3" t="s">
        <v>582</v>
      </c>
    </row>
    <row r="41" spans="1:3" x14ac:dyDescent="0.3">
      <c r="A41" s="15" t="s">
        <v>19</v>
      </c>
      <c r="B41" s="3" t="s">
        <v>583</v>
      </c>
    </row>
    <row r="42" spans="1:3" x14ac:dyDescent="0.3">
      <c r="B42" s="3" t="s">
        <v>301</v>
      </c>
    </row>
    <row r="43" spans="1:3" x14ac:dyDescent="0.3">
      <c r="B43" s="140" t="s">
        <v>302</v>
      </c>
      <c r="C43" s="140"/>
    </row>
    <row r="44" spans="1:3" x14ac:dyDescent="0.3">
      <c r="B44" s="140" t="s">
        <v>303</v>
      </c>
      <c r="C44" s="140"/>
    </row>
    <row r="45" spans="1:3" x14ac:dyDescent="0.3">
      <c r="B45" s="140" t="s">
        <v>584</v>
      </c>
      <c r="C45" s="141"/>
    </row>
    <row r="46" spans="1:3" x14ac:dyDescent="0.3">
      <c r="B46" s="140" t="s">
        <v>585</v>
      </c>
      <c r="C46" s="140"/>
    </row>
    <row r="47" spans="1:3" x14ac:dyDescent="0.3">
      <c r="B47" s="140" t="s">
        <v>304</v>
      </c>
      <c r="C47" s="140"/>
    </row>
    <row r="48" spans="1:3" x14ac:dyDescent="0.3">
      <c r="B48" s="140" t="s">
        <v>305</v>
      </c>
      <c r="C48" s="140"/>
    </row>
    <row r="49" spans="2:3" x14ac:dyDescent="0.3">
      <c r="B49" s="140" t="s">
        <v>306</v>
      </c>
      <c r="C49" s="140"/>
    </row>
    <row r="50" spans="2:3" x14ac:dyDescent="0.3"/>
    <row r="51" spans="2:3" x14ac:dyDescent="0.3"/>
    <row r="52" spans="2:3" x14ac:dyDescent="0.3"/>
    <row r="53" spans="2:3" x14ac:dyDescent="0.3"/>
    <row r="54" spans="2:3" x14ac:dyDescent="0.3"/>
    <row r="55" spans="2:3" x14ac:dyDescent="0.3"/>
    <row r="56" spans="2:3" x14ac:dyDescent="0.3"/>
    <row r="57" spans="2:3" x14ac:dyDescent="0.3"/>
    <row r="58" spans="2:3" x14ac:dyDescent="0.3"/>
    <row r="59" spans="2:3" x14ac:dyDescent="0.3"/>
    <row r="60" spans="2:3" x14ac:dyDescent="0.3"/>
    <row r="61" spans="2:3" x14ac:dyDescent="0.3"/>
    <row r="62" spans="2:3" x14ac:dyDescent="0.3"/>
    <row r="63" spans="2:3" x14ac:dyDescent="0.3"/>
    <row r="64" spans="2:3"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26" x14ac:dyDescent="0.3"/>
    <row r="127" x14ac:dyDescent="0.3"/>
    <row r="128" x14ac:dyDescent="0.3"/>
    <row r="129" x14ac:dyDescent="0.3"/>
    <row r="130" x14ac:dyDescent="0.3"/>
    <row r="131" x14ac:dyDescent="0.3"/>
    <row r="132" x14ac:dyDescent="0.3"/>
    <row r="133" x14ac:dyDescent="0.3"/>
    <row r="143" x14ac:dyDescent="0.3"/>
    <row r="144" x14ac:dyDescent="0.3"/>
    <row r="145" x14ac:dyDescent="0.3"/>
    <row r="146" x14ac:dyDescent="0.3"/>
    <row r="147" x14ac:dyDescent="0.3"/>
    <row r="148" x14ac:dyDescent="0.3"/>
    <row r="159" x14ac:dyDescent="0.3"/>
    <row r="160" x14ac:dyDescent="0.3"/>
    <row r="161" x14ac:dyDescent="0.3"/>
    <row r="164" x14ac:dyDescent="0.3"/>
    <row r="165" x14ac:dyDescent="0.3"/>
    <row r="180" x14ac:dyDescent="0.3"/>
    <row r="181" x14ac:dyDescent="0.3"/>
    <row r="184" x14ac:dyDescent="0.3"/>
    <row r="186" x14ac:dyDescent="0.3"/>
    <row r="195" x14ac:dyDescent="0.3"/>
    <row r="196" x14ac:dyDescent="0.3"/>
    <row r="197" x14ac:dyDescent="0.3"/>
    <row r="200" x14ac:dyDescent="0.3"/>
    <row r="202" x14ac:dyDescent="0.3"/>
    <row r="211" x14ac:dyDescent="0.3"/>
    <row r="212" x14ac:dyDescent="0.3"/>
    <row r="213" x14ac:dyDescent="0.3"/>
    <row r="223" x14ac:dyDescent="0.3"/>
    <row r="225" x14ac:dyDescent="0.3"/>
    <row r="227" x14ac:dyDescent="0.3"/>
    <row r="228" x14ac:dyDescent="0.3"/>
    <row r="233" x14ac:dyDescent="0.3"/>
    <row r="239" x14ac:dyDescent="0.3"/>
    <row r="240" x14ac:dyDescent="0.3"/>
    <row r="241" x14ac:dyDescent="0.3"/>
    <row r="242" x14ac:dyDescent="0.3"/>
    <row r="243" x14ac:dyDescent="0.3"/>
    <row r="244" x14ac:dyDescent="0.3"/>
    <row r="250" x14ac:dyDescent="0.3"/>
    <row r="251" x14ac:dyDescent="0.3"/>
    <row r="254" x14ac:dyDescent="0.3"/>
    <row r="255" x14ac:dyDescent="0.3"/>
    <row r="256" x14ac:dyDescent="0.3"/>
    <row r="257" x14ac:dyDescent="0.3"/>
    <row r="258" x14ac:dyDescent="0.3"/>
    <row r="259" x14ac:dyDescent="0.3"/>
    <row r="260" x14ac:dyDescent="0.3"/>
  </sheetData>
  <conditionalFormatting sqref="A37:A39 C37:G39 D40:G43 A41:A43">
    <cfRule type="expression" dxfId="5" priority="1">
      <formula>CELL("protect",A37)=1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C94EE-E561-4116-A2C7-7BC6A1D74B3B}">
  <dimension ref="A1:AP268"/>
  <sheetViews>
    <sheetView topLeftCell="A21" zoomScaleNormal="100" workbookViewId="0">
      <selection activeCell="A40" sqref="A40"/>
    </sheetView>
  </sheetViews>
  <sheetFormatPr defaultColWidth="0" defaultRowHeight="14.4" zeroHeight="1" x14ac:dyDescent="0.3"/>
  <cols>
    <col min="1" max="1" width="6.109375" style="56" customWidth="1"/>
    <col min="2" max="2" width="21" style="71" customWidth="1"/>
    <col min="3" max="3" width="52.88671875" style="57" customWidth="1"/>
    <col min="4" max="4" width="8.33203125" style="57" customWidth="1"/>
    <col min="5" max="5" width="10.44140625" style="57" customWidth="1"/>
    <col min="6" max="8" width="13.6640625" style="57" customWidth="1"/>
    <col min="9" max="9" width="14.5546875" style="57" customWidth="1"/>
    <col min="10" max="10" width="10.6640625" style="57" customWidth="1"/>
    <col min="11" max="11" width="18.33203125" style="57" customWidth="1"/>
    <col min="12" max="39" width="10.6640625" style="57" customWidth="1"/>
    <col min="40" max="42" width="0" style="57" hidden="1" customWidth="1"/>
    <col min="43" max="16384" width="10.6640625" style="57" hidden="1"/>
  </cols>
  <sheetData>
    <row r="1" spans="1:11" x14ac:dyDescent="0.3">
      <c r="A1" s="150"/>
      <c r="B1" s="151" t="s">
        <v>398</v>
      </c>
      <c r="C1" s="152"/>
      <c r="D1" s="152"/>
      <c r="E1" s="152"/>
      <c r="F1" s="152"/>
      <c r="G1" s="152"/>
      <c r="H1" s="152"/>
      <c r="I1" s="152"/>
      <c r="J1" s="193"/>
      <c r="K1" s="74"/>
    </row>
    <row r="2" spans="1:11" x14ac:dyDescent="0.3">
      <c r="A2" s="194"/>
      <c r="B2" s="155"/>
      <c r="C2" s="152"/>
      <c r="D2" s="152"/>
      <c r="E2" s="152"/>
      <c r="F2" s="152"/>
      <c r="G2" s="152"/>
      <c r="H2" s="152"/>
      <c r="I2" s="152"/>
      <c r="J2" s="193"/>
      <c r="K2" s="68"/>
    </row>
    <row r="3" spans="1:11" x14ac:dyDescent="0.3">
      <c r="A3" s="151"/>
      <c r="B3" s="218"/>
      <c r="C3" s="204" t="s">
        <v>308</v>
      </c>
      <c r="D3" s="264"/>
      <c r="E3" s="205"/>
      <c r="F3" s="222"/>
      <c r="G3" s="158"/>
      <c r="H3" s="158"/>
      <c r="I3" s="160"/>
      <c r="J3" s="193"/>
    </row>
    <row r="4" spans="1:11" x14ac:dyDescent="0.3">
      <c r="A4" s="151"/>
      <c r="B4" s="218"/>
      <c r="C4" s="204"/>
      <c r="D4" s="264"/>
      <c r="E4" s="205"/>
      <c r="F4" s="222"/>
      <c r="G4" s="158"/>
      <c r="H4" s="158"/>
      <c r="I4" s="160"/>
      <c r="J4" s="193"/>
    </row>
    <row r="5" spans="1:11" x14ac:dyDescent="0.3">
      <c r="A5" s="151"/>
      <c r="B5" s="218"/>
      <c r="C5" s="219" t="s">
        <v>309</v>
      </c>
      <c r="D5" s="265"/>
      <c r="E5" s="266">
        <v>200</v>
      </c>
      <c r="F5" s="267" t="s">
        <v>310</v>
      </c>
      <c r="G5" s="158"/>
      <c r="H5" s="158"/>
      <c r="I5" s="160"/>
      <c r="J5" s="193"/>
      <c r="K5" s="20"/>
    </row>
    <row r="6" spans="1:11" x14ac:dyDescent="0.3">
      <c r="A6" s="151"/>
      <c r="B6" s="218"/>
      <c r="C6" s="219" t="s">
        <v>311</v>
      </c>
      <c r="D6" s="265"/>
      <c r="E6" s="266">
        <v>300</v>
      </c>
      <c r="F6" s="267" t="s">
        <v>310</v>
      </c>
      <c r="G6" s="268"/>
      <c r="H6" s="158"/>
      <c r="I6" s="160"/>
      <c r="J6" s="193"/>
      <c r="K6" s="20"/>
    </row>
    <row r="7" spans="1:11" x14ac:dyDescent="0.3">
      <c r="A7" s="151"/>
      <c r="B7" s="218"/>
      <c r="C7" s="219" t="s">
        <v>312</v>
      </c>
      <c r="D7" s="265"/>
      <c r="E7" s="266">
        <v>100</v>
      </c>
      <c r="F7" s="267" t="s">
        <v>310</v>
      </c>
      <c r="G7" s="268"/>
      <c r="H7" s="158"/>
      <c r="I7" s="160"/>
      <c r="J7" s="193"/>
      <c r="K7" s="20"/>
    </row>
    <row r="8" spans="1:11" x14ac:dyDescent="0.3">
      <c r="A8" s="151"/>
      <c r="B8" s="218"/>
      <c r="C8" s="219" t="s">
        <v>313</v>
      </c>
      <c r="D8" s="265"/>
      <c r="E8" s="269">
        <v>0.6</v>
      </c>
      <c r="F8" s="270"/>
      <c r="G8" s="158"/>
      <c r="H8" s="158"/>
      <c r="I8" s="160"/>
      <c r="J8" s="193"/>
      <c r="K8" s="20"/>
    </row>
    <row r="9" spans="1:11" x14ac:dyDescent="0.3">
      <c r="A9" s="151"/>
      <c r="B9" s="218"/>
      <c r="C9" s="219" t="s">
        <v>314</v>
      </c>
      <c r="D9" s="265"/>
      <c r="E9" s="269">
        <v>0.25</v>
      </c>
      <c r="F9" s="270"/>
      <c r="G9" s="158"/>
      <c r="H9" s="158"/>
      <c r="I9" s="160"/>
      <c r="J9" s="193"/>
      <c r="K9" s="20"/>
    </row>
    <row r="10" spans="1:11" x14ac:dyDescent="0.3">
      <c r="A10" s="151"/>
      <c r="B10" s="218"/>
      <c r="C10" s="219" t="s">
        <v>315</v>
      </c>
      <c r="D10" s="265"/>
      <c r="E10" s="269">
        <v>0.5</v>
      </c>
      <c r="F10" s="270"/>
      <c r="G10" s="158"/>
      <c r="H10" s="158"/>
      <c r="I10" s="160"/>
      <c r="J10" s="193"/>
      <c r="K10" s="20"/>
    </row>
    <row r="11" spans="1:11" x14ac:dyDescent="0.3">
      <c r="A11" s="151"/>
      <c r="B11" s="218"/>
      <c r="C11" s="219" t="s">
        <v>316</v>
      </c>
      <c r="D11" s="265"/>
      <c r="E11" s="269">
        <v>0.05</v>
      </c>
      <c r="F11" s="270"/>
      <c r="G11" s="158"/>
      <c r="H11" s="158"/>
      <c r="I11" s="160"/>
      <c r="J11" s="193"/>
      <c r="K11" s="20"/>
    </row>
    <row r="12" spans="1:11" x14ac:dyDescent="0.3">
      <c r="A12" s="151"/>
      <c r="B12" s="218"/>
      <c r="C12" s="271" t="s">
        <v>317</v>
      </c>
      <c r="D12" s="272"/>
      <c r="E12" s="273"/>
      <c r="F12" s="274"/>
      <c r="G12" s="214"/>
      <c r="H12" s="214"/>
      <c r="I12" s="160"/>
      <c r="J12" s="193"/>
      <c r="K12" s="20"/>
    </row>
    <row r="13" spans="1:11" x14ac:dyDescent="0.3">
      <c r="A13" s="151"/>
      <c r="B13" s="156"/>
      <c r="C13" s="275" t="s">
        <v>318</v>
      </c>
      <c r="D13" s="276"/>
      <c r="E13" s="277">
        <v>30</v>
      </c>
      <c r="F13" s="278" t="s">
        <v>310</v>
      </c>
      <c r="G13" s="158"/>
      <c r="H13" s="158"/>
      <c r="I13" s="160"/>
      <c r="J13" s="193"/>
      <c r="K13" s="20"/>
    </row>
    <row r="14" spans="1:11" x14ac:dyDescent="0.3">
      <c r="A14" s="151"/>
      <c r="B14" s="156"/>
      <c r="C14" s="279" t="s">
        <v>319</v>
      </c>
      <c r="D14" s="280"/>
      <c r="E14" s="277">
        <v>5</v>
      </c>
      <c r="F14" s="278" t="s">
        <v>310</v>
      </c>
      <c r="G14" s="158"/>
      <c r="H14" s="158"/>
      <c r="I14" s="160"/>
      <c r="J14" s="193"/>
      <c r="K14" s="73"/>
    </row>
    <row r="15" spans="1:11" x14ac:dyDescent="0.3">
      <c r="A15" s="151"/>
      <c r="B15" s="156"/>
      <c r="C15" s="281" t="s">
        <v>320</v>
      </c>
      <c r="D15" s="282"/>
      <c r="E15" s="283">
        <v>25</v>
      </c>
      <c r="F15" s="284" t="s">
        <v>310</v>
      </c>
      <c r="G15" s="158"/>
      <c r="H15" s="158"/>
      <c r="I15" s="160"/>
      <c r="J15" s="193"/>
    </row>
    <row r="16" spans="1:11" x14ac:dyDescent="0.3">
      <c r="A16" s="151"/>
      <c r="B16" s="156"/>
      <c r="C16" s="169" t="s">
        <v>586</v>
      </c>
      <c r="D16" s="285"/>
      <c r="E16" s="160"/>
      <c r="F16" s="160"/>
      <c r="G16" s="160"/>
      <c r="H16" s="160"/>
      <c r="I16" s="160"/>
      <c r="J16" s="193"/>
    </row>
    <row r="17" spans="1:11" x14ac:dyDescent="0.3">
      <c r="A17" s="151"/>
      <c r="B17" s="156"/>
      <c r="C17" s="169" t="s">
        <v>321</v>
      </c>
      <c r="D17" s="285"/>
      <c r="E17" s="160"/>
      <c r="F17" s="160"/>
      <c r="G17" s="160"/>
      <c r="H17" s="160"/>
      <c r="I17" s="160"/>
      <c r="J17" s="193"/>
    </row>
    <row r="18" spans="1:11" x14ac:dyDescent="0.3">
      <c r="A18" s="151"/>
      <c r="B18" s="156"/>
      <c r="C18" s="169"/>
      <c r="D18" s="285"/>
      <c r="E18" s="160"/>
      <c r="F18" s="160"/>
      <c r="G18" s="160"/>
      <c r="H18" s="160"/>
      <c r="I18" s="160"/>
      <c r="J18" s="193"/>
    </row>
    <row r="19" spans="1:11" x14ac:dyDescent="0.3">
      <c r="A19" s="151" t="s">
        <v>6</v>
      </c>
      <c r="B19" s="156" t="s">
        <v>21</v>
      </c>
      <c r="C19" s="196" t="s">
        <v>322</v>
      </c>
      <c r="D19" s="169"/>
      <c r="E19" s="157"/>
      <c r="F19" s="157"/>
      <c r="G19" s="157"/>
      <c r="H19" s="157"/>
      <c r="I19" s="160"/>
      <c r="J19" s="193"/>
    </row>
    <row r="20" spans="1:11" x14ac:dyDescent="0.3">
      <c r="A20" s="151"/>
      <c r="B20" s="156"/>
      <c r="C20" s="196"/>
      <c r="D20" s="169"/>
      <c r="E20" s="158"/>
      <c r="F20" s="158"/>
      <c r="G20" s="158"/>
      <c r="H20" s="158"/>
      <c r="I20" s="160"/>
      <c r="J20" s="193"/>
    </row>
    <row r="21" spans="1:11" x14ac:dyDescent="0.3">
      <c r="A21" s="151" t="s">
        <v>17</v>
      </c>
      <c r="B21" s="156" t="s">
        <v>51</v>
      </c>
      <c r="C21" s="196" t="s">
        <v>323</v>
      </c>
      <c r="D21" s="214"/>
      <c r="E21" s="214"/>
      <c r="F21" s="214"/>
      <c r="G21" s="214"/>
      <c r="H21" s="214"/>
      <c r="I21" s="160"/>
      <c r="J21" s="193"/>
    </row>
    <row r="22" spans="1:11" x14ac:dyDescent="0.3">
      <c r="A22" s="151"/>
      <c r="B22" s="156"/>
      <c r="C22" s="196"/>
      <c r="D22" s="158"/>
      <c r="E22" s="158"/>
      <c r="F22" s="158"/>
      <c r="G22" s="158"/>
      <c r="H22" s="158"/>
      <c r="I22" s="160"/>
      <c r="J22" s="193"/>
    </row>
    <row r="23" spans="1:11" x14ac:dyDescent="0.3">
      <c r="A23" s="151" t="s">
        <v>19</v>
      </c>
      <c r="B23" s="156" t="s">
        <v>5</v>
      </c>
      <c r="C23" s="196" t="s">
        <v>324</v>
      </c>
      <c r="D23" s="158"/>
      <c r="E23" s="158"/>
      <c r="F23" s="158"/>
      <c r="G23" s="158"/>
      <c r="H23" s="158"/>
      <c r="I23" s="160"/>
      <c r="J23" s="193"/>
      <c r="K23" s="74"/>
    </row>
    <row r="24" spans="1:11" x14ac:dyDescent="0.3">
      <c r="A24" s="151"/>
      <c r="B24" s="156"/>
      <c r="C24" s="196"/>
      <c r="D24" s="158"/>
      <c r="E24" s="158"/>
      <c r="F24" s="158"/>
      <c r="G24" s="158"/>
      <c r="H24" s="158"/>
      <c r="I24" s="160"/>
      <c r="J24" s="193"/>
      <c r="K24" s="74"/>
    </row>
    <row r="25" spans="1:11" x14ac:dyDescent="0.3">
      <c r="A25" s="151"/>
      <c r="B25" s="156"/>
      <c r="C25" s="169" t="s">
        <v>325</v>
      </c>
      <c r="D25" s="285"/>
      <c r="E25" s="160"/>
      <c r="F25" s="160"/>
      <c r="G25" s="158"/>
      <c r="H25" s="158"/>
      <c r="I25" s="160"/>
      <c r="J25" s="193"/>
      <c r="K25" s="74"/>
    </row>
    <row r="26" spans="1:11" x14ac:dyDescent="0.3">
      <c r="A26" s="151"/>
      <c r="B26" s="156"/>
      <c r="C26" s="286" t="s">
        <v>326</v>
      </c>
      <c r="D26" s="336" t="s">
        <v>327</v>
      </c>
      <c r="E26" s="337"/>
      <c r="F26" s="338"/>
      <c r="G26" s="158"/>
      <c r="H26" s="158"/>
      <c r="I26" s="160"/>
      <c r="J26" s="193"/>
      <c r="K26" s="74"/>
    </row>
    <row r="27" spans="1:11" x14ac:dyDescent="0.3">
      <c r="A27" s="151"/>
      <c r="B27" s="156"/>
      <c r="C27" s="286" t="s">
        <v>328</v>
      </c>
      <c r="D27" s="269">
        <v>0.05</v>
      </c>
      <c r="E27" s="267" t="s">
        <v>329</v>
      </c>
      <c r="F27" s="267"/>
      <c r="G27" s="158"/>
      <c r="H27" s="158"/>
      <c r="I27" s="160"/>
      <c r="J27" s="193"/>
      <c r="K27" s="74"/>
    </row>
    <row r="28" spans="1:11" x14ac:dyDescent="0.3">
      <c r="A28" s="151"/>
      <c r="B28" s="156"/>
      <c r="C28" s="286" t="s">
        <v>330</v>
      </c>
      <c r="D28" s="287" t="s">
        <v>331</v>
      </c>
      <c r="E28" s="288"/>
      <c r="F28" s="289"/>
      <c r="G28" s="158"/>
      <c r="H28" s="158"/>
      <c r="I28" s="160"/>
      <c r="J28" s="193"/>
      <c r="K28" s="74"/>
    </row>
    <row r="29" spans="1:11" x14ac:dyDescent="0.3">
      <c r="A29" s="151"/>
      <c r="B29" s="156"/>
      <c r="C29" s="286" t="s">
        <v>332</v>
      </c>
      <c r="D29" s="269">
        <v>0.02</v>
      </c>
      <c r="E29" s="267" t="s">
        <v>329</v>
      </c>
      <c r="F29" s="267"/>
      <c r="G29" s="158"/>
      <c r="H29" s="158"/>
      <c r="I29" s="160"/>
      <c r="J29" s="193"/>
      <c r="K29" s="74"/>
    </row>
    <row r="30" spans="1:11" x14ac:dyDescent="0.3">
      <c r="A30" s="151"/>
      <c r="B30" s="156"/>
      <c r="C30" s="169" t="s">
        <v>587</v>
      </c>
      <c r="D30" s="285"/>
      <c r="E30" s="160"/>
      <c r="F30" s="160"/>
      <c r="G30" s="158"/>
      <c r="H30" s="158"/>
      <c r="I30" s="160"/>
      <c r="J30" s="193"/>
      <c r="K30" s="74"/>
    </row>
    <row r="31" spans="1:11" x14ac:dyDescent="0.3">
      <c r="A31" s="151"/>
      <c r="B31" s="156"/>
      <c r="C31" s="169" t="s">
        <v>588</v>
      </c>
      <c r="D31" s="285"/>
      <c r="E31" s="160"/>
      <c r="F31" s="160"/>
      <c r="G31" s="158"/>
      <c r="H31" s="158"/>
      <c r="I31" s="160"/>
      <c r="J31" s="193"/>
      <c r="K31" s="74"/>
    </row>
    <row r="32" spans="1:11" x14ac:dyDescent="0.3">
      <c r="A32" s="151"/>
      <c r="B32" s="156"/>
      <c r="C32" s="196"/>
      <c r="D32" s="158"/>
      <c r="E32" s="158"/>
      <c r="F32" s="158"/>
      <c r="G32" s="158"/>
      <c r="H32" s="158"/>
      <c r="I32" s="160"/>
      <c r="J32" s="193"/>
      <c r="K32" s="74"/>
    </row>
    <row r="33" spans="1:17" x14ac:dyDescent="0.3">
      <c r="A33" s="151"/>
      <c r="B33" s="156"/>
      <c r="C33" s="196" t="s">
        <v>333</v>
      </c>
      <c r="D33" s="158"/>
      <c r="E33" s="158"/>
      <c r="F33" s="158"/>
      <c r="G33" s="158"/>
      <c r="H33" s="158"/>
      <c r="I33" s="160"/>
      <c r="J33" s="193"/>
      <c r="K33" s="74"/>
    </row>
    <row r="34" spans="1:17" x14ac:dyDescent="0.3">
      <c r="A34" s="151"/>
      <c r="B34" s="156"/>
      <c r="C34" s="196" t="s">
        <v>334</v>
      </c>
      <c r="D34" s="158"/>
      <c r="E34" s="158"/>
      <c r="F34" s="158"/>
      <c r="G34" s="158"/>
      <c r="H34" s="158"/>
      <c r="I34" s="160"/>
      <c r="J34" s="193"/>
      <c r="K34" s="74"/>
    </row>
    <row r="35" spans="1:17" x14ac:dyDescent="0.3">
      <c r="A35" s="151"/>
      <c r="B35" s="156"/>
      <c r="C35" s="196" t="s">
        <v>335</v>
      </c>
      <c r="D35" s="158"/>
      <c r="E35" s="158"/>
      <c r="F35" s="158"/>
      <c r="G35" s="158"/>
      <c r="H35" s="158"/>
      <c r="I35" s="160"/>
      <c r="J35" s="193"/>
      <c r="K35" s="74"/>
    </row>
    <row r="36" spans="1:17" x14ac:dyDescent="0.3">
      <c r="A36" s="151"/>
      <c r="B36" s="156"/>
      <c r="C36" s="196"/>
      <c r="D36" s="158"/>
      <c r="E36" s="158"/>
      <c r="F36" s="158"/>
      <c r="G36" s="158"/>
      <c r="H36" s="158"/>
      <c r="I36" s="160"/>
      <c r="J36" s="193"/>
    </row>
    <row r="37" spans="1:17" x14ac:dyDescent="0.3">
      <c r="A37" s="151" t="s">
        <v>132</v>
      </c>
      <c r="B37" s="156" t="s">
        <v>33</v>
      </c>
      <c r="C37" s="196" t="s">
        <v>589</v>
      </c>
      <c r="D37" s="158"/>
      <c r="E37" s="158"/>
      <c r="F37" s="158"/>
      <c r="G37" s="158"/>
      <c r="H37" s="158"/>
      <c r="I37" s="160"/>
      <c r="J37" s="193"/>
    </row>
    <row r="38" spans="1:17" ht="15" thickBot="1" x14ac:dyDescent="0.35">
      <c r="A38" s="151"/>
      <c r="B38" s="156"/>
      <c r="C38" s="196"/>
      <c r="D38" s="158"/>
      <c r="E38" s="158"/>
      <c r="F38" s="158"/>
      <c r="G38" s="158"/>
      <c r="H38" s="158"/>
      <c r="I38" s="160"/>
      <c r="J38" s="193"/>
    </row>
    <row r="39" spans="1:17" ht="15" thickBot="1" x14ac:dyDescent="0.35">
      <c r="A39" s="161" t="s">
        <v>13</v>
      </c>
      <c r="B39" s="215"/>
      <c r="C39" s="163"/>
      <c r="D39" s="163"/>
      <c r="E39" s="163"/>
      <c r="F39" s="163"/>
      <c r="G39" s="163"/>
      <c r="H39" s="163"/>
      <c r="I39" s="164"/>
      <c r="J39" s="216"/>
    </row>
    <row r="40" spans="1:17" x14ac:dyDescent="0.3">
      <c r="A40" s="75"/>
      <c r="B40" s="75"/>
      <c r="C40" s="75"/>
      <c r="D40" s="75"/>
      <c r="E40" s="75"/>
      <c r="F40" s="75"/>
      <c r="G40" s="75"/>
      <c r="H40" s="75"/>
      <c r="I40" s="75"/>
      <c r="J40" s="75"/>
    </row>
    <row r="41" spans="1:17" x14ac:dyDescent="0.3">
      <c r="A41" s="11"/>
      <c r="B41" s="149" t="s">
        <v>336</v>
      </c>
      <c r="C41" s="75"/>
      <c r="D41" s="75"/>
      <c r="E41" s="75"/>
      <c r="F41" s="75"/>
      <c r="G41" s="75"/>
      <c r="H41" s="75"/>
      <c r="I41" s="75"/>
    </row>
    <row r="42" spans="1:17" x14ac:dyDescent="0.3">
      <c r="A42" s="11" t="s">
        <v>6</v>
      </c>
      <c r="B42" s="18" t="s">
        <v>337</v>
      </c>
      <c r="C42" s="2"/>
      <c r="D42" s="142">
        <f>E6</f>
        <v>300</v>
      </c>
      <c r="E42" s="57" t="s">
        <v>338</v>
      </c>
      <c r="F42" s="75"/>
      <c r="G42" s="75"/>
      <c r="H42" s="75"/>
      <c r="I42" s="75"/>
    </row>
    <row r="43" spans="1:17" x14ac:dyDescent="0.3">
      <c r="A43" s="11"/>
      <c r="B43" s="2" t="s">
        <v>339</v>
      </c>
      <c r="C43" s="26">
        <f>E10</f>
        <v>0.5</v>
      </c>
      <c r="D43" s="143">
        <f>E5*C43+E15</f>
        <v>125</v>
      </c>
      <c r="E43" s="57" t="s">
        <v>340</v>
      </c>
      <c r="F43" s="75"/>
      <c r="G43" s="75"/>
      <c r="H43" s="75"/>
      <c r="I43" s="75"/>
    </row>
    <row r="44" spans="1:17" ht="15" thickBot="1" x14ac:dyDescent="0.35">
      <c r="A44" s="11"/>
      <c r="B44" s="2" t="s">
        <v>341</v>
      </c>
      <c r="C44" s="26"/>
      <c r="D44" s="144">
        <f>E7</f>
        <v>100</v>
      </c>
      <c r="E44" s="57" t="s">
        <v>340</v>
      </c>
      <c r="F44" s="75"/>
      <c r="G44" s="75"/>
      <c r="H44" s="75"/>
      <c r="I44" s="75"/>
    </row>
    <row r="45" spans="1:17" ht="15" thickBot="1" x14ac:dyDescent="0.35">
      <c r="A45" s="11"/>
      <c r="B45" s="2" t="s">
        <v>342</v>
      </c>
      <c r="C45" s="2"/>
      <c r="D45" s="145">
        <f>D42+D43+D44</f>
        <v>525</v>
      </c>
      <c r="E45" s="57" t="s">
        <v>343</v>
      </c>
      <c r="F45" s="24"/>
      <c r="G45" s="75"/>
      <c r="H45" s="75"/>
      <c r="I45" s="75"/>
    </row>
    <row r="46" spans="1:17" x14ac:dyDescent="0.3">
      <c r="A46" s="11"/>
      <c r="C46" s="75"/>
      <c r="D46" s="75"/>
      <c r="F46" s="75"/>
      <c r="G46" s="75"/>
      <c r="H46" s="75"/>
      <c r="I46" s="75"/>
    </row>
    <row r="47" spans="1:17" x14ac:dyDescent="0.3">
      <c r="A47" s="42"/>
      <c r="B47" s="2" t="s">
        <v>344</v>
      </c>
      <c r="C47" s="2"/>
      <c r="D47" s="2"/>
      <c r="F47" s="2"/>
      <c r="G47" s="2"/>
      <c r="H47" s="2"/>
      <c r="I47" s="2"/>
      <c r="J47" s="2"/>
      <c r="K47" s="2"/>
      <c r="L47" s="37"/>
      <c r="M47" s="37"/>
      <c r="N47" s="37"/>
      <c r="O47" s="2"/>
      <c r="P47" s="2"/>
      <c r="Q47" s="2"/>
    </row>
    <row r="48" spans="1:17" x14ac:dyDescent="0.3">
      <c r="A48" s="42"/>
      <c r="B48" s="2" t="s">
        <v>345</v>
      </c>
      <c r="C48" s="2"/>
      <c r="D48" s="142">
        <f>E5</f>
        <v>200</v>
      </c>
      <c r="F48" s="146"/>
      <c r="G48" s="2"/>
      <c r="H48" s="2"/>
      <c r="I48" s="2"/>
      <c r="J48" s="2"/>
      <c r="K48" s="2"/>
      <c r="L48" s="37"/>
      <c r="M48" s="37"/>
      <c r="N48" s="37"/>
      <c r="O48" s="2"/>
      <c r="P48" s="2"/>
      <c r="Q48" s="2"/>
    </row>
    <row r="49" spans="1:17" x14ac:dyDescent="0.3">
      <c r="A49" s="42"/>
      <c r="B49" s="2"/>
      <c r="C49" s="2"/>
      <c r="D49" s="2"/>
      <c r="F49" s="2"/>
      <c r="G49" s="2"/>
      <c r="H49" s="2"/>
      <c r="I49" s="2"/>
      <c r="J49" s="2"/>
      <c r="K49" s="2"/>
      <c r="L49" s="37"/>
      <c r="M49" s="37"/>
      <c r="N49" s="37"/>
      <c r="O49" s="2"/>
      <c r="P49" s="2"/>
      <c r="Q49" s="2"/>
    </row>
    <row r="50" spans="1:17" x14ac:dyDescent="0.3">
      <c r="A50" s="42"/>
      <c r="B50" s="2" t="s">
        <v>346</v>
      </c>
      <c r="C50" s="26">
        <f>E8</f>
        <v>0.6</v>
      </c>
      <c r="D50" s="143">
        <f>C50*D48+E13</f>
        <v>150</v>
      </c>
      <c r="F50" s="37"/>
      <c r="G50" s="2"/>
      <c r="H50" s="2"/>
      <c r="I50" s="2"/>
      <c r="J50" s="2"/>
      <c r="K50" s="2"/>
      <c r="L50" s="37"/>
      <c r="M50" s="37"/>
      <c r="N50" s="37"/>
      <c r="O50" s="2"/>
      <c r="P50" s="2"/>
      <c r="Q50" s="2"/>
    </row>
    <row r="51" spans="1:17" x14ac:dyDescent="0.3">
      <c r="A51" s="42"/>
      <c r="B51" s="2"/>
      <c r="C51" s="26"/>
      <c r="D51" s="2"/>
      <c r="F51" s="2"/>
      <c r="G51" s="2"/>
      <c r="H51" s="2"/>
      <c r="I51" s="2"/>
      <c r="J51" s="2"/>
      <c r="K51" s="2"/>
      <c r="L51" s="37"/>
      <c r="M51" s="37"/>
      <c r="N51" s="37"/>
      <c r="O51" s="2"/>
      <c r="P51" s="2"/>
      <c r="Q51" s="2"/>
    </row>
    <row r="52" spans="1:17" ht="15" thickBot="1" x14ac:dyDescent="0.35">
      <c r="A52" s="42"/>
      <c r="B52" s="2" t="s">
        <v>347</v>
      </c>
      <c r="C52" s="26">
        <f>E9</f>
        <v>0.25</v>
      </c>
      <c r="D52" s="144">
        <f>E5*E9</f>
        <v>50</v>
      </c>
      <c r="F52" s="23"/>
      <c r="G52" s="2"/>
      <c r="H52" s="2"/>
      <c r="I52" s="2"/>
      <c r="J52" s="2"/>
      <c r="K52" s="2"/>
      <c r="L52" s="37"/>
      <c r="M52" s="37"/>
      <c r="N52" s="37"/>
      <c r="O52" s="2"/>
      <c r="P52" s="2"/>
      <c r="Q52" s="2"/>
    </row>
    <row r="53" spans="1:17" ht="15" thickBot="1" x14ac:dyDescent="0.35">
      <c r="A53" s="42"/>
      <c r="B53" s="2" t="s">
        <v>348</v>
      </c>
      <c r="C53" s="2"/>
      <c r="D53" s="147">
        <f>D48-D50-D52</f>
        <v>0</v>
      </c>
      <c r="F53" s="37"/>
      <c r="G53" s="2"/>
      <c r="H53" s="2"/>
      <c r="I53" s="2"/>
      <c r="J53" s="2"/>
      <c r="K53" s="2"/>
      <c r="L53" s="37"/>
      <c r="M53" s="37"/>
      <c r="N53" s="37"/>
      <c r="O53" s="2"/>
      <c r="P53" s="2"/>
      <c r="Q53" s="2"/>
    </row>
    <row r="54" spans="1:17" x14ac:dyDescent="0.3">
      <c r="A54" s="42"/>
      <c r="B54" s="2"/>
      <c r="C54" s="2"/>
      <c r="D54" s="2"/>
      <c r="F54" s="2"/>
      <c r="G54" s="2"/>
      <c r="H54" s="2"/>
      <c r="I54" s="2"/>
      <c r="J54" s="2"/>
      <c r="K54" s="2"/>
      <c r="L54" s="37"/>
      <c r="M54" s="37"/>
      <c r="N54" s="37"/>
      <c r="O54" s="2"/>
      <c r="P54" s="2"/>
      <c r="Q54" s="2"/>
    </row>
    <row r="55" spans="1:17" ht="15" thickBot="1" x14ac:dyDescent="0.35">
      <c r="A55" s="42"/>
      <c r="B55" s="2" t="s">
        <v>349</v>
      </c>
      <c r="C55" s="26">
        <f>E11</f>
        <v>0.05</v>
      </c>
      <c r="D55" s="143">
        <f>$C55*D45</f>
        <v>26.25</v>
      </c>
      <c r="F55" s="37"/>
      <c r="G55" s="2"/>
      <c r="H55" s="2"/>
      <c r="I55" s="2"/>
      <c r="J55" s="2"/>
      <c r="K55" s="2"/>
      <c r="L55" s="37"/>
      <c r="M55" s="37"/>
      <c r="N55" s="37"/>
      <c r="O55" s="2"/>
      <c r="P55" s="2"/>
      <c r="Q55" s="2"/>
    </row>
    <row r="56" spans="1:17" ht="15" thickBot="1" x14ac:dyDescent="0.35">
      <c r="A56" s="42"/>
      <c r="B56" s="2" t="s">
        <v>350</v>
      </c>
      <c r="C56" s="2"/>
      <c r="D56" s="145">
        <f>D53+D55</f>
        <v>26.25</v>
      </c>
      <c r="F56" s="2"/>
      <c r="G56" s="2"/>
      <c r="H56" s="2"/>
      <c r="I56" s="2"/>
      <c r="J56" s="2"/>
      <c r="K56" s="2"/>
      <c r="L56" s="37"/>
      <c r="M56" s="37"/>
      <c r="N56" s="37"/>
      <c r="O56" s="2"/>
      <c r="P56" s="2"/>
      <c r="Q56" s="2"/>
    </row>
    <row r="57" spans="1:17" ht="15" thickBot="1" x14ac:dyDescent="0.35">
      <c r="A57" s="42"/>
      <c r="B57" s="2"/>
      <c r="C57" s="2"/>
      <c r="D57" s="2"/>
      <c r="F57" s="2"/>
      <c r="G57" s="2"/>
      <c r="H57" s="2"/>
      <c r="I57" s="2"/>
      <c r="J57" s="2"/>
      <c r="K57" s="2"/>
      <c r="L57" s="37"/>
      <c r="M57" s="37"/>
      <c r="N57" s="37"/>
      <c r="O57" s="2"/>
      <c r="P57" s="2"/>
      <c r="Q57" s="2"/>
    </row>
    <row r="58" spans="1:17" ht="15" thickBot="1" x14ac:dyDescent="0.35">
      <c r="A58" s="42" t="s">
        <v>17</v>
      </c>
      <c r="B58" s="2" t="s">
        <v>351</v>
      </c>
      <c r="C58" s="2"/>
      <c r="D58" s="148">
        <f>D48/D42</f>
        <v>0.66666666666666663</v>
      </c>
      <c r="F58" s="37"/>
      <c r="G58" s="2"/>
      <c r="H58" s="2"/>
      <c r="I58" s="2"/>
      <c r="J58" s="2"/>
      <c r="K58" s="2"/>
      <c r="L58" s="37"/>
      <c r="M58" s="37"/>
      <c r="N58" s="37"/>
      <c r="O58" s="2"/>
      <c r="P58" s="2"/>
      <c r="Q58" s="2"/>
    </row>
    <row r="59" spans="1:17" x14ac:dyDescent="0.3">
      <c r="A59" s="42"/>
      <c r="B59" s="2"/>
      <c r="C59" s="84"/>
      <c r="D59" s="2"/>
      <c r="F59" s="88"/>
      <c r="G59" s="88"/>
      <c r="H59" s="2"/>
      <c r="I59" s="86"/>
      <c r="J59" s="2"/>
      <c r="K59" s="2"/>
      <c r="L59" s="37"/>
      <c r="M59" s="37"/>
      <c r="N59" s="37"/>
      <c r="O59" s="2"/>
      <c r="P59" s="2"/>
      <c r="Q59" s="2"/>
    </row>
    <row r="60" spans="1:17" x14ac:dyDescent="0.3">
      <c r="A60" s="42" t="s">
        <v>19</v>
      </c>
      <c r="B60" s="2" t="s">
        <v>344</v>
      </c>
      <c r="C60" s="2"/>
      <c r="D60" s="2"/>
      <c r="F60" s="2"/>
      <c r="G60" s="2"/>
      <c r="H60" s="2"/>
      <c r="I60" s="86"/>
      <c r="J60" s="2"/>
      <c r="K60" s="2"/>
      <c r="L60" s="37"/>
      <c r="M60" s="37"/>
      <c r="N60" s="37"/>
      <c r="O60" s="2"/>
      <c r="P60" s="2"/>
      <c r="Q60" s="2"/>
    </row>
    <row r="61" spans="1:17" x14ac:dyDescent="0.3">
      <c r="A61" s="42"/>
      <c r="B61" s="2" t="s">
        <v>352</v>
      </c>
      <c r="C61" s="2"/>
      <c r="D61" s="144">
        <f>D48*(D27+D29)</f>
        <v>14.000000000000002</v>
      </c>
      <c r="F61" s="2"/>
      <c r="G61" s="2"/>
      <c r="H61" s="2"/>
      <c r="I61" s="86"/>
      <c r="J61" s="2"/>
      <c r="K61" s="2"/>
      <c r="L61" s="37"/>
      <c r="M61" s="37"/>
      <c r="N61" s="37"/>
      <c r="O61" s="2"/>
      <c r="P61" s="2"/>
      <c r="Q61" s="2"/>
    </row>
    <row r="62" spans="1:17" x14ac:dyDescent="0.3">
      <c r="A62" s="42"/>
      <c r="B62" s="2" t="s">
        <v>353</v>
      </c>
      <c r="C62" s="2"/>
      <c r="D62" s="144">
        <f>D48-D61</f>
        <v>186</v>
      </c>
      <c r="F62" s="2"/>
      <c r="G62" s="2"/>
      <c r="H62" s="2"/>
      <c r="I62" s="86"/>
      <c r="J62" s="2"/>
      <c r="K62" s="2"/>
      <c r="L62" s="37"/>
      <c r="M62" s="37"/>
      <c r="N62" s="37"/>
      <c r="O62" s="2"/>
      <c r="P62" s="2"/>
      <c r="Q62" s="2"/>
    </row>
    <row r="63" spans="1:17" x14ac:dyDescent="0.3">
      <c r="A63" s="42"/>
      <c r="B63" s="2" t="s">
        <v>354</v>
      </c>
      <c r="C63" s="2"/>
      <c r="D63" s="143">
        <f>E13-0.05*D48</f>
        <v>20</v>
      </c>
      <c r="F63" s="2"/>
      <c r="G63" s="2"/>
      <c r="H63" s="2"/>
      <c r="I63" s="86"/>
      <c r="J63" s="2"/>
      <c r="K63" s="2"/>
      <c r="L63" s="37"/>
      <c r="M63" s="37"/>
      <c r="N63" s="37"/>
      <c r="O63" s="2"/>
      <c r="P63" s="2"/>
      <c r="Q63" s="2"/>
    </row>
    <row r="64" spans="1:17" x14ac:dyDescent="0.3">
      <c r="A64" s="42"/>
      <c r="B64" s="2" t="s">
        <v>355</v>
      </c>
      <c r="C64" s="2"/>
      <c r="D64" s="143">
        <f>D50-D63</f>
        <v>130</v>
      </c>
      <c r="F64" s="2"/>
      <c r="G64" s="2"/>
      <c r="H64" s="2"/>
      <c r="I64" s="86"/>
      <c r="J64" s="2"/>
      <c r="K64" s="2"/>
      <c r="L64" s="37"/>
      <c r="M64" s="37"/>
      <c r="N64" s="37"/>
      <c r="O64" s="2"/>
      <c r="P64" s="2"/>
      <c r="Q64" s="2"/>
    </row>
    <row r="65" spans="1:17" x14ac:dyDescent="0.3">
      <c r="A65" s="42"/>
      <c r="B65" s="2"/>
      <c r="C65" s="2"/>
      <c r="D65" s="2"/>
      <c r="F65" s="2"/>
      <c r="G65" s="2"/>
      <c r="H65" s="2"/>
      <c r="I65" s="86"/>
      <c r="J65" s="2"/>
      <c r="K65" s="2"/>
      <c r="L65" s="37"/>
      <c r="M65" s="37"/>
      <c r="N65" s="37"/>
      <c r="O65" s="2"/>
      <c r="P65" s="2"/>
      <c r="Q65" s="2"/>
    </row>
    <row r="66" spans="1:17" x14ac:dyDescent="0.3">
      <c r="A66" s="42"/>
      <c r="B66" s="2" t="s">
        <v>339</v>
      </c>
      <c r="D66" s="2">
        <f>D67-D68</f>
        <v>105</v>
      </c>
      <c r="F66" s="2"/>
      <c r="G66" s="2"/>
      <c r="H66" s="2"/>
      <c r="I66" s="86"/>
      <c r="J66" s="2"/>
      <c r="K66" s="2"/>
      <c r="L66" s="37"/>
      <c r="M66" s="37"/>
      <c r="N66" s="37"/>
      <c r="O66" s="2"/>
      <c r="P66" s="2"/>
      <c r="Q66" s="2"/>
    </row>
    <row r="67" spans="1:17" x14ac:dyDescent="0.3">
      <c r="A67" s="42"/>
      <c r="B67" s="2" t="s">
        <v>356</v>
      </c>
      <c r="C67" s="26">
        <f>C43</f>
        <v>0.5</v>
      </c>
      <c r="D67" s="2">
        <f>D43</f>
        <v>125</v>
      </c>
      <c r="F67" s="2"/>
      <c r="G67" s="2"/>
      <c r="H67" s="2"/>
      <c r="I67" s="86"/>
      <c r="J67" s="2"/>
      <c r="K67" s="2"/>
      <c r="L67" s="37"/>
      <c r="M67" s="37"/>
      <c r="N67" s="37"/>
      <c r="O67" s="2"/>
      <c r="P67" s="2"/>
      <c r="Q67" s="2"/>
    </row>
    <row r="68" spans="1:17" ht="14.55" customHeight="1" x14ac:dyDescent="0.3">
      <c r="A68" s="42"/>
      <c r="B68" s="2" t="s">
        <v>357</v>
      </c>
      <c r="C68" s="26"/>
      <c r="D68" s="2">
        <f>D63</f>
        <v>20</v>
      </c>
      <c r="E68" s="339" t="s">
        <v>358</v>
      </c>
      <c r="F68" s="339"/>
      <c r="G68" s="339"/>
      <c r="H68" s="339"/>
      <c r="I68" s="339"/>
      <c r="J68" s="339"/>
      <c r="K68" s="2"/>
      <c r="L68" s="37"/>
      <c r="M68" s="37"/>
      <c r="N68" s="37"/>
      <c r="O68" s="2"/>
      <c r="P68" s="2"/>
      <c r="Q68" s="2"/>
    </row>
    <row r="69" spans="1:17" x14ac:dyDescent="0.3">
      <c r="A69" s="42"/>
      <c r="B69" s="2" t="s">
        <v>341</v>
      </c>
      <c r="C69" s="26"/>
      <c r="D69" s="2">
        <f>D70-D71</f>
        <v>100</v>
      </c>
      <c r="E69" s="339"/>
      <c r="F69" s="339"/>
      <c r="G69" s="339"/>
      <c r="H69" s="339"/>
      <c r="I69" s="339"/>
      <c r="J69" s="339"/>
      <c r="K69" s="2"/>
      <c r="L69" s="37"/>
      <c r="M69" s="37"/>
      <c r="N69" s="37"/>
      <c r="O69" s="2"/>
      <c r="P69" s="2"/>
      <c r="Q69" s="2"/>
    </row>
    <row r="70" spans="1:17" x14ac:dyDescent="0.3">
      <c r="A70" s="42"/>
      <c r="B70" s="2" t="s">
        <v>356</v>
      </c>
      <c r="C70" s="26"/>
      <c r="D70" s="144">
        <f>E7</f>
        <v>100</v>
      </c>
      <c r="F70" s="2"/>
      <c r="G70" s="2"/>
      <c r="H70" s="2"/>
      <c r="I70" s="86"/>
      <c r="J70" s="2"/>
      <c r="K70" s="2"/>
      <c r="L70" s="37"/>
      <c r="M70" s="37"/>
      <c r="N70" s="37"/>
      <c r="O70" s="2"/>
      <c r="P70" s="2"/>
      <c r="Q70" s="2"/>
    </row>
    <row r="71" spans="1:17" x14ac:dyDescent="0.3">
      <c r="A71" s="42"/>
      <c r="B71" s="2" t="s">
        <v>357</v>
      </c>
      <c r="C71" s="26"/>
      <c r="D71" s="2">
        <v>0</v>
      </c>
      <c r="F71" s="2"/>
      <c r="G71" s="2"/>
      <c r="H71" s="2"/>
      <c r="I71" s="86"/>
      <c r="J71" s="2"/>
      <c r="K71" s="2"/>
      <c r="L71" s="37"/>
      <c r="M71" s="37"/>
      <c r="N71" s="37"/>
      <c r="O71" s="2"/>
      <c r="P71" s="2"/>
      <c r="Q71" s="2"/>
    </row>
    <row r="72" spans="1:17" x14ac:dyDescent="0.3">
      <c r="A72" s="42"/>
      <c r="B72" s="2"/>
      <c r="C72" s="26"/>
      <c r="D72" s="2"/>
      <c r="F72" s="2"/>
      <c r="G72" s="2"/>
      <c r="H72" s="2"/>
      <c r="I72" s="86"/>
      <c r="J72" s="2"/>
      <c r="K72" s="2"/>
      <c r="L72" s="37"/>
      <c r="M72" s="37"/>
      <c r="N72" s="37"/>
      <c r="O72" s="2"/>
      <c r="P72" s="2"/>
      <c r="Q72" s="2"/>
    </row>
    <row r="73" spans="1:17" x14ac:dyDescent="0.3">
      <c r="A73" s="42"/>
      <c r="B73" s="2" t="s">
        <v>359</v>
      </c>
      <c r="C73" s="26"/>
      <c r="D73" s="144">
        <f>D62-D64-D52</f>
        <v>6</v>
      </c>
      <c r="F73" s="2"/>
      <c r="G73" s="2"/>
      <c r="H73" s="2"/>
      <c r="I73" s="86"/>
      <c r="J73" s="2"/>
      <c r="K73" s="2"/>
      <c r="L73" s="37"/>
      <c r="M73" s="37"/>
      <c r="N73" s="37"/>
      <c r="O73" s="2"/>
      <c r="P73" s="2"/>
      <c r="Q73" s="2"/>
    </row>
    <row r="74" spans="1:17" x14ac:dyDescent="0.3">
      <c r="A74" s="42"/>
      <c r="B74" s="2"/>
      <c r="C74" s="26"/>
      <c r="D74" s="2"/>
      <c r="F74" s="2"/>
      <c r="G74" s="2"/>
      <c r="H74" s="2"/>
      <c r="I74" s="86"/>
      <c r="J74" s="2"/>
      <c r="K74" s="2"/>
      <c r="L74" s="37"/>
      <c r="M74" s="37"/>
      <c r="N74" s="37"/>
      <c r="O74" s="2"/>
      <c r="P74" s="2"/>
      <c r="Q74" s="2"/>
    </row>
    <row r="75" spans="1:17" x14ac:dyDescent="0.3">
      <c r="A75" s="42"/>
      <c r="B75" s="18" t="s">
        <v>337</v>
      </c>
      <c r="C75" s="2"/>
      <c r="D75" s="142">
        <f>D42+(D73-D53)</f>
        <v>306</v>
      </c>
      <c r="F75" s="2"/>
      <c r="G75" s="2"/>
      <c r="H75" s="2"/>
      <c r="I75" s="86"/>
      <c r="J75" s="2"/>
      <c r="K75" s="2"/>
      <c r="L75" s="37"/>
      <c r="M75" s="37"/>
      <c r="N75" s="37"/>
      <c r="O75" s="2"/>
      <c r="P75" s="2"/>
      <c r="Q75" s="2"/>
    </row>
    <row r="76" spans="1:17" ht="15" thickBot="1" x14ac:dyDescent="0.35">
      <c r="A76" s="42"/>
      <c r="B76" s="2"/>
      <c r="C76" s="26"/>
      <c r="D76" s="2"/>
      <c r="F76" s="2"/>
      <c r="G76" s="2"/>
      <c r="H76" s="2"/>
      <c r="I76" s="86"/>
      <c r="J76" s="2"/>
      <c r="K76" s="2"/>
      <c r="L76" s="37"/>
      <c r="M76" s="37"/>
      <c r="N76" s="37"/>
      <c r="O76" s="2"/>
      <c r="P76" s="2"/>
      <c r="Q76" s="2"/>
    </row>
    <row r="77" spans="1:17" ht="15" thickBot="1" x14ac:dyDescent="0.35">
      <c r="A77" s="42"/>
      <c r="B77" s="2" t="s">
        <v>342</v>
      </c>
      <c r="C77" s="2"/>
      <c r="D77" s="145">
        <f>D75+D69+D66</f>
        <v>511</v>
      </c>
      <c r="F77" s="2"/>
      <c r="G77" s="2"/>
      <c r="H77" s="2"/>
      <c r="I77" s="86"/>
      <c r="J77" s="2"/>
      <c r="K77" s="2"/>
      <c r="L77" s="37"/>
      <c r="M77" s="37"/>
      <c r="N77" s="37"/>
    </row>
    <row r="78" spans="1:17" x14ac:dyDescent="0.3">
      <c r="A78" s="42"/>
      <c r="B78" s="2"/>
      <c r="C78" s="2"/>
      <c r="D78" s="2"/>
      <c r="F78" s="2"/>
      <c r="G78" s="2"/>
      <c r="H78" s="2"/>
      <c r="I78" s="86"/>
      <c r="J78" s="2"/>
      <c r="K78" s="2"/>
      <c r="L78" s="37"/>
      <c r="M78" s="37"/>
      <c r="N78" s="37"/>
    </row>
    <row r="79" spans="1:17" ht="15" thickBot="1" x14ac:dyDescent="0.35">
      <c r="A79" s="42"/>
      <c r="B79" s="2" t="s">
        <v>349</v>
      </c>
      <c r="C79" s="26">
        <v>0.05</v>
      </c>
      <c r="D79" s="143">
        <f>C79*D77</f>
        <v>25.55</v>
      </c>
      <c r="F79" s="2"/>
      <c r="G79" s="2"/>
      <c r="H79" s="2"/>
      <c r="I79" s="2"/>
      <c r="J79" s="2"/>
      <c r="K79" s="2"/>
      <c r="L79" s="37"/>
      <c r="M79" s="37"/>
      <c r="N79" s="37"/>
    </row>
    <row r="80" spans="1:17" ht="15" thickBot="1" x14ac:dyDescent="0.35">
      <c r="A80" s="42"/>
      <c r="B80" s="2" t="s">
        <v>350</v>
      </c>
      <c r="C80" s="2"/>
      <c r="D80" s="145">
        <f>D79+D73</f>
        <v>31.55</v>
      </c>
      <c r="F80" s="2"/>
      <c r="G80" s="2"/>
      <c r="H80" s="2"/>
      <c r="I80" s="86"/>
      <c r="J80" s="2"/>
      <c r="K80" s="2"/>
      <c r="L80" s="37"/>
      <c r="M80" s="37"/>
      <c r="N80" s="37"/>
    </row>
    <row r="81" spans="1:14" ht="15" thickBot="1" x14ac:dyDescent="0.35">
      <c r="A81" s="42"/>
      <c r="B81" s="2"/>
      <c r="C81" s="2"/>
      <c r="D81" s="87"/>
      <c r="F81" s="87"/>
      <c r="G81" s="87"/>
      <c r="H81" s="2"/>
      <c r="I81" s="85"/>
      <c r="J81" s="2"/>
      <c r="K81" s="2"/>
      <c r="L81" s="37"/>
      <c r="M81" s="37"/>
      <c r="N81" s="37"/>
    </row>
    <row r="82" spans="1:14" ht="15" thickBot="1" x14ac:dyDescent="0.35">
      <c r="A82" s="42"/>
      <c r="B82" s="2" t="s">
        <v>360</v>
      </c>
      <c r="C82" s="2"/>
      <c r="D82" s="148">
        <f>D62/D75</f>
        <v>0.60784313725490191</v>
      </c>
      <c r="F82" s="2"/>
      <c r="G82" s="88"/>
      <c r="H82" s="2"/>
      <c r="I82" s="85"/>
      <c r="J82" s="2"/>
      <c r="K82" s="2"/>
      <c r="L82" s="37"/>
      <c r="M82" s="37"/>
      <c r="N82" s="37"/>
    </row>
    <row r="83" spans="1:14" x14ac:dyDescent="0.3">
      <c r="A83" s="42"/>
      <c r="B83" s="2"/>
      <c r="C83" s="84"/>
      <c r="D83" s="2"/>
      <c r="E83" s="87"/>
      <c r="F83" s="87"/>
      <c r="G83" s="87"/>
      <c r="H83" s="2"/>
      <c r="I83" s="86"/>
      <c r="J83" s="2"/>
      <c r="K83" s="2"/>
      <c r="L83" s="37"/>
      <c r="M83" s="37"/>
      <c r="N83" s="37"/>
    </row>
    <row r="84" spans="1:14" ht="28.5" customHeight="1" x14ac:dyDescent="0.3">
      <c r="A84" s="42" t="s">
        <v>151</v>
      </c>
      <c r="B84" s="306" t="s">
        <v>591</v>
      </c>
      <c r="C84" s="306"/>
      <c r="D84" s="306"/>
      <c r="E84" s="306"/>
      <c r="F84" s="306"/>
      <c r="G84" s="306"/>
      <c r="H84" s="306"/>
      <c r="I84" s="306"/>
      <c r="J84" s="306"/>
      <c r="K84" s="2"/>
      <c r="L84" s="37"/>
      <c r="M84" s="37"/>
      <c r="N84" s="37"/>
    </row>
    <row r="85" spans="1:14" x14ac:dyDescent="0.3">
      <c r="A85" s="42"/>
      <c r="B85" s="2" t="s">
        <v>592</v>
      </c>
      <c r="C85" s="2"/>
      <c r="D85" s="2"/>
      <c r="E85" s="2"/>
      <c r="F85" s="2"/>
      <c r="G85" s="2"/>
      <c r="H85" s="2"/>
      <c r="I85" s="2"/>
      <c r="J85" s="2"/>
      <c r="K85" s="2"/>
      <c r="L85" s="37"/>
      <c r="M85" s="37"/>
      <c r="N85" s="37"/>
    </row>
    <row r="86" spans="1:14" ht="28.5" customHeight="1" x14ac:dyDescent="0.3">
      <c r="A86" s="42"/>
      <c r="B86" s="306" t="s">
        <v>593</v>
      </c>
      <c r="C86" s="306"/>
      <c r="D86" s="306"/>
      <c r="E86" s="306"/>
      <c r="F86" s="306"/>
      <c r="G86" s="306"/>
      <c r="H86" s="306"/>
      <c r="I86" s="306"/>
      <c r="J86" s="306"/>
      <c r="K86" s="2"/>
      <c r="L86" s="37"/>
      <c r="M86" s="37"/>
      <c r="N86" s="37"/>
    </row>
    <row r="87" spans="1:14" x14ac:dyDescent="0.3">
      <c r="A87" s="42"/>
      <c r="B87" s="2" t="s">
        <v>590</v>
      </c>
      <c r="C87" s="84"/>
      <c r="D87" s="2"/>
      <c r="E87" s="2"/>
      <c r="F87" s="2"/>
      <c r="G87" s="2"/>
      <c r="H87" s="2"/>
      <c r="I87" s="86"/>
      <c r="J87" s="2"/>
      <c r="K87" s="2"/>
      <c r="L87" s="37"/>
      <c r="M87" s="37"/>
      <c r="N87" s="37"/>
    </row>
    <row r="88" spans="1:14" x14ac:dyDescent="0.3">
      <c r="A88" s="42"/>
      <c r="B88" s="2"/>
      <c r="C88" s="84"/>
      <c r="D88" s="2"/>
      <c r="E88" s="2"/>
      <c r="F88" s="2"/>
      <c r="G88" s="2"/>
      <c r="H88" s="2"/>
      <c r="I88" s="86"/>
      <c r="J88" s="2"/>
      <c r="K88" s="2"/>
      <c r="L88" s="37"/>
      <c r="M88" s="37"/>
      <c r="N88" s="37"/>
    </row>
    <row r="89" spans="1:14" x14ac:dyDescent="0.3">
      <c r="A89" s="42"/>
      <c r="B89" s="2"/>
      <c r="C89" s="84"/>
      <c r="D89" s="2"/>
      <c r="E89" s="2"/>
      <c r="F89" s="2"/>
      <c r="G89" s="2"/>
      <c r="H89" s="2"/>
      <c r="I89" s="86"/>
      <c r="J89" s="2"/>
      <c r="K89" s="2"/>
      <c r="L89" s="37"/>
      <c r="M89" s="37"/>
      <c r="N89" s="37"/>
    </row>
    <row r="90" spans="1:14" x14ac:dyDescent="0.3">
      <c r="A90" s="42"/>
      <c r="C90" s="84"/>
      <c r="D90" s="2"/>
      <c r="E90" s="2"/>
      <c r="F90" s="2"/>
      <c r="G90" s="2"/>
      <c r="H90" s="2"/>
      <c r="I90" s="86"/>
      <c r="J90" s="2"/>
      <c r="K90" s="2"/>
      <c r="L90" s="37"/>
      <c r="M90" s="37"/>
      <c r="N90" s="37"/>
    </row>
    <row r="91" spans="1:14" x14ac:dyDescent="0.3">
      <c r="A91" s="42"/>
      <c r="B91" s="2"/>
      <c r="C91" s="84"/>
      <c r="D91" s="2"/>
      <c r="E91" s="2"/>
      <c r="F91" s="2"/>
      <c r="G91" s="2"/>
      <c r="H91" s="2"/>
      <c r="I91" s="86"/>
      <c r="J91" s="2"/>
      <c r="K91" s="2"/>
      <c r="L91" s="37"/>
      <c r="M91" s="37"/>
      <c r="N91" s="37"/>
    </row>
    <row r="92" spans="1:14" x14ac:dyDescent="0.3">
      <c r="A92" s="42"/>
      <c r="B92" s="2"/>
      <c r="C92" s="2"/>
      <c r="D92" s="2"/>
      <c r="E92" s="2"/>
      <c r="F92" s="2"/>
      <c r="G92" s="2"/>
      <c r="H92" s="2"/>
      <c r="I92" s="2"/>
      <c r="J92" s="2"/>
      <c r="K92" s="2"/>
      <c r="L92" s="37"/>
      <c r="M92" s="37"/>
      <c r="N92" s="37"/>
    </row>
    <row r="93" spans="1:14" x14ac:dyDescent="0.3">
      <c r="A93" s="42"/>
      <c r="B93" s="2"/>
      <c r="C93" s="84"/>
      <c r="D93" s="2"/>
      <c r="E93" s="2"/>
      <c r="F93" s="2"/>
      <c r="G93" s="2"/>
      <c r="H93" s="2"/>
      <c r="I93" s="2"/>
      <c r="J93" s="2"/>
      <c r="K93" s="2"/>
      <c r="L93" s="37"/>
      <c r="M93" s="37"/>
      <c r="N93" s="37"/>
    </row>
    <row r="94" spans="1:14" x14ac:dyDescent="0.3">
      <c r="A94" s="42"/>
      <c r="B94" s="2"/>
      <c r="C94" s="84"/>
      <c r="D94" s="2"/>
      <c r="E94" s="2"/>
      <c r="F94" s="2"/>
      <c r="G94" s="2"/>
      <c r="H94" s="2"/>
      <c r="I94" s="2"/>
      <c r="J94" s="2"/>
      <c r="K94" s="2"/>
      <c r="L94" s="37"/>
      <c r="M94" s="37"/>
      <c r="N94" s="37"/>
    </row>
    <row r="95" spans="1:14" x14ac:dyDescent="0.3">
      <c r="A95" s="42"/>
      <c r="B95" s="2"/>
      <c r="C95" s="84"/>
      <c r="D95" s="2"/>
      <c r="E95" s="87"/>
      <c r="F95" s="87"/>
      <c r="G95" s="87"/>
      <c r="H95" s="2"/>
      <c r="I95" s="85"/>
      <c r="J95" s="2"/>
      <c r="K95" s="2"/>
      <c r="L95" s="37"/>
      <c r="M95" s="37"/>
      <c r="N95" s="37"/>
    </row>
    <row r="96" spans="1:14" x14ac:dyDescent="0.3">
      <c r="A96" s="42"/>
      <c r="B96" s="2"/>
      <c r="C96" s="84"/>
      <c r="D96" s="2"/>
      <c r="E96" s="88"/>
      <c r="F96" s="88"/>
      <c r="G96" s="88"/>
      <c r="H96" s="2"/>
      <c r="I96" s="85"/>
      <c r="J96" s="2"/>
      <c r="K96" s="2"/>
      <c r="L96" s="37"/>
      <c r="M96" s="37"/>
      <c r="N96" s="37"/>
    </row>
    <row r="97" spans="1:14" x14ac:dyDescent="0.3">
      <c r="A97" s="42"/>
      <c r="B97" s="2"/>
      <c r="C97" s="84"/>
      <c r="D97" s="2"/>
      <c r="E97" s="87"/>
      <c r="F97" s="87"/>
      <c r="G97" s="87"/>
      <c r="H97" s="2"/>
      <c r="I97" s="86"/>
      <c r="J97" s="2"/>
      <c r="K97" s="2"/>
      <c r="L97" s="37"/>
      <c r="M97" s="37"/>
      <c r="N97" s="37"/>
    </row>
    <row r="98" spans="1:14" x14ac:dyDescent="0.3">
      <c r="A98" s="42"/>
      <c r="B98" s="2"/>
      <c r="C98" s="84"/>
      <c r="D98" s="2"/>
      <c r="E98" s="88"/>
      <c r="F98" s="88"/>
      <c r="G98" s="88"/>
      <c r="H98" s="2"/>
      <c r="I98" s="86"/>
      <c r="J98" s="2"/>
      <c r="K98" s="2"/>
      <c r="L98" s="37"/>
      <c r="M98" s="37"/>
      <c r="N98" s="37"/>
    </row>
    <row r="99" spans="1:14" x14ac:dyDescent="0.3">
      <c r="A99" s="42"/>
      <c r="B99" s="2"/>
      <c r="C99" s="84"/>
      <c r="D99" s="2"/>
      <c r="E99" s="2"/>
      <c r="F99" s="2"/>
      <c r="G99" s="2"/>
      <c r="H99" s="2"/>
      <c r="I99" s="86"/>
      <c r="J99" s="2"/>
      <c r="K99" s="2"/>
      <c r="L99" s="37"/>
      <c r="M99" s="37"/>
      <c r="N99" s="37"/>
    </row>
    <row r="100" spans="1:14" x14ac:dyDescent="0.3">
      <c r="A100" s="42"/>
      <c r="B100" s="2"/>
      <c r="C100" s="84"/>
      <c r="D100" s="2"/>
      <c r="E100" s="2"/>
      <c r="F100" s="2"/>
      <c r="G100" s="2"/>
      <c r="H100" s="2"/>
      <c r="I100" s="86"/>
      <c r="J100" s="2"/>
      <c r="K100" s="2"/>
      <c r="L100" s="37"/>
      <c r="M100" s="37"/>
      <c r="N100" s="37"/>
    </row>
    <row r="101" spans="1:14" x14ac:dyDescent="0.3">
      <c r="A101" s="42"/>
      <c r="B101" s="2"/>
      <c r="C101" s="84"/>
      <c r="D101" s="2"/>
      <c r="E101" s="2"/>
      <c r="F101" s="2"/>
      <c r="G101" s="2"/>
      <c r="H101" s="2"/>
      <c r="I101" s="86"/>
      <c r="J101" s="2"/>
      <c r="K101" s="2"/>
      <c r="L101" s="37"/>
      <c r="M101" s="37"/>
      <c r="N101" s="37"/>
    </row>
    <row r="102" spans="1:14" x14ac:dyDescent="0.3">
      <c r="B102" s="2"/>
      <c r="C102" s="84"/>
      <c r="D102" s="2"/>
      <c r="E102" s="2"/>
      <c r="F102" s="2"/>
      <c r="G102" s="2"/>
      <c r="H102" s="2"/>
      <c r="I102" s="86"/>
      <c r="J102" s="2"/>
      <c r="K102" s="2"/>
    </row>
    <row r="103" spans="1:14" x14ac:dyDescent="0.3">
      <c r="B103" s="2"/>
      <c r="C103" s="84"/>
      <c r="D103" s="2"/>
      <c r="E103" s="2"/>
      <c r="F103" s="2"/>
      <c r="G103" s="2"/>
      <c r="H103" s="2"/>
      <c r="I103" s="86"/>
      <c r="J103" s="2"/>
      <c r="K103" s="2"/>
    </row>
    <row r="104" spans="1:14" x14ac:dyDescent="0.3">
      <c r="B104" s="2"/>
      <c r="C104" s="84"/>
      <c r="D104" s="2"/>
      <c r="E104" s="2"/>
      <c r="F104" s="2"/>
      <c r="G104" s="2"/>
      <c r="H104" s="2"/>
      <c r="I104" s="86"/>
      <c r="J104" s="2"/>
      <c r="K104" s="2"/>
    </row>
    <row r="105" spans="1:14" x14ac:dyDescent="0.3">
      <c r="B105" s="2"/>
      <c r="C105" s="2"/>
      <c r="D105" s="2"/>
      <c r="E105" s="2"/>
      <c r="F105" s="2"/>
      <c r="G105" s="2"/>
      <c r="H105" s="2"/>
      <c r="I105" s="2"/>
      <c r="J105" s="2"/>
      <c r="K105" s="2"/>
    </row>
    <row r="106" spans="1:14" x14ac:dyDescent="0.3">
      <c r="B106" s="2"/>
      <c r="C106" s="84"/>
      <c r="D106" s="2"/>
      <c r="E106" s="2"/>
      <c r="F106" s="2"/>
      <c r="G106" s="2"/>
      <c r="H106" s="2"/>
      <c r="I106" s="86"/>
      <c r="J106" s="2"/>
      <c r="K106" s="2"/>
    </row>
    <row r="107" spans="1:14" x14ac:dyDescent="0.3">
      <c r="B107" s="2"/>
      <c r="C107" s="84"/>
      <c r="D107" s="2"/>
      <c r="E107" s="2"/>
      <c r="F107" s="2"/>
      <c r="G107" s="2"/>
      <c r="H107" s="2"/>
      <c r="I107" s="86"/>
      <c r="J107" s="2"/>
      <c r="K107" s="2"/>
    </row>
    <row r="108" spans="1:14" x14ac:dyDescent="0.3">
      <c r="B108" s="2"/>
      <c r="C108" s="84"/>
      <c r="D108" s="2"/>
      <c r="E108" s="2"/>
      <c r="F108" s="2"/>
      <c r="G108" s="2"/>
      <c r="H108" s="2"/>
      <c r="I108" s="86"/>
      <c r="J108" s="2"/>
      <c r="K108" s="2"/>
    </row>
    <row r="109" spans="1:14" x14ac:dyDescent="0.3">
      <c r="B109" s="2"/>
      <c r="C109" s="84"/>
      <c r="D109" s="2"/>
      <c r="E109" s="2"/>
      <c r="F109" s="2"/>
      <c r="G109" s="2"/>
      <c r="H109" s="2"/>
      <c r="I109" s="2"/>
      <c r="J109" s="2"/>
      <c r="K109" s="2"/>
    </row>
    <row r="110" spans="1:14" x14ac:dyDescent="0.3">
      <c r="B110" s="2"/>
      <c r="C110" s="2"/>
      <c r="D110" s="2"/>
      <c r="E110" s="87"/>
      <c r="F110" s="87"/>
      <c r="G110" s="87"/>
      <c r="H110" s="2"/>
      <c r="I110" s="2"/>
      <c r="J110" s="2"/>
      <c r="K110" s="2"/>
    </row>
    <row r="111" spans="1:14" x14ac:dyDescent="0.3">
      <c r="B111" s="2"/>
      <c r="C111" s="2"/>
      <c r="D111" s="2"/>
      <c r="E111" s="88"/>
      <c r="F111" s="88"/>
      <c r="G111" s="88"/>
      <c r="H111" s="2"/>
      <c r="I111" s="2"/>
      <c r="J111" s="2"/>
      <c r="K111" s="2"/>
    </row>
    <row r="112" spans="1:14" x14ac:dyDescent="0.3">
      <c r="B112" s="2"/>
      <c r="C112" s="2"/>
      <c r="D112" s="2"/>
      <c r="E112" s="87"/>
      <c r="F112" s="87"/>
      <c r="G112" s="87"/>
      <c r="H112" s="2"/>
      <c r="I112" s="2"/>
      <c r="J112" s="2"/>
      <c r="K112" s="2"/>
    </row>
    <row r="113" spans="1:11" x14ac:dyDescent="0.3">
      <c r="B113" s="2"/>
      <c r="C113" s="2"/>
      <c r="D113" s="2"/>
      <c r="E113" s="88"/>
      <c r="F113" s="88"/>
      <c r="G113" s="88"/>
      <c r="H113" s="2"/>
      <c r="I113" s="86"/>
      <c r="J113" s="2"/>
      <c r="K113" s="2"/>
    </row>
    <row r="114" spans="1:11" x14ac:dyDescent="0.3">
      <c r="B114" s="2"/>
      <c r="C114" s="2"/>
      <c r="D114" s="2"/>
      <c r="E114" s="2"/>
      <c r="F114" s="2"/>
      <c r="G114" s="2"/>
      <c r="H114" s="2"/>
      <c r="I114" s="2"/>
      <c r="J114" s="2"/>
      <c r="K114" s="2"/>
    </row>
    <row r="115" spans="1:11" x14ac:dyDescent="0.3">
      <c r="B115" s="2"/>
      <c r="C115" s="2"/>
      <c r="D115" s="2"/>
      <c r="E115" s="2"/>
      <c r="F115" s="2"/>
      <c r="G115" s="2"/>
      <c r="H115" s="2"/>
      <c r="I115" s="86"/>
      <c r="J115" s="2"/>
      <c r="K115" s="2"/>
    </row>
    <row r="116" spans="1:11" x14ac:dyDescent="0.3">
      <c r="B116" s="2"/>
      <c r="C116" s="2"/>
      <c r="D116" s="2"/>
      <c r="E116" s="2"/>
      <c r="F116" s="2"/>
      <c r="G116" s="2"/>
      <c r="H116" s="2"/>
      <c r="I116" s="2"/>
      <c r="J116" s="2"/>
      <c r="K116" s="2"/>
    </row>
    <row r="117" spans="1:11" x14ac:dyDescent="0.3">
      <c r="A117" s="15"/>
      <c r="B117" s="2"/>
      <c r="C117" s="2"/>
      <c r="D117" s="2"/>
      <c r="E117" s="2"/>
      <c r="F117" s="2"/>
      <c r="G117" s="2"/>
      <c r="H117" s="2"/>
      <c r="I117" s="86"/>
      <c r="J117" s="2"/>
      <c r="K117" s="2"/>
    </row>
    <row r="118" spans="1:11" x14ac:dyDescent="0.3">
      <c r="A118" s="15"/>
      <c r="B118" s="2"/>
      <c r="C118" s="2"/>
      <c r="D118" s="2"/>
      <c r="E118" s="2"/>
      <c r="F118" s="2"/>
      <c r="G118" s="2"/>
      <c r="H118" s="2"/>
      <c r="I118" s="2"/>
      <c r="J118" s="2"/>
      <c r="K118" s="2"/>
    </row>
    <row r="119" spans="1:11" x14ac:dyDescent="0.3">
      <c r="A119" s="15"/>
      <c r="B119" s="2"/>
      <c r="C119" s="1"/>
      <c r="D119" s="2"/>
      <c r="E119" s="2"/>
      <c r="F119" s="2"/>
      <c r="G119" s="2"/>
      <c r="H119" s="2"/>
      <c r="I119" s="2"/>
      <c r="J119" s="2"/>
      <c r="K119" s="2"/>
    </row>
    <row r="120" spans="1:11" x14ac:dyDescent="0.3">
      <c r="A120" s="15"/>
      <c r="B120" s="2"/>
      <c r="C120" s="2"/>
      <c r="D120" s="2"/>
      <c r="E120" s="2"/>
      <c r="F120" s="2"/>
      <c r="G120" s="2"/>
      <c r="H120" s="2"/>
      <c r="I120" s="2"/>
      <c r="J120" s="2"/>
      <c r="K120" s="2"/>
    </row>
    <row r="121" spans="1:11" x14ac:dyDescent="0.3">
      <c r="A121" s="15"/>
      <c r="B121" s="2"/>
      <c r="C121" s="2"/>
      <c r="D121" s="2"/>
      <c r="E121" s="2"/>
      <c r="F121" s="2"/>
      <c r="G121" s="2"/>
      <c r="H121" s="2"/>
      <c r="I121" s="2"/>
      <c r="J121" s="2"/>
      <c r="K121" s="2"/>
    </row>
    <row r="122" spans="1:11" x14ac:dyDescent="0.3">
      <c r="A122" s="15"/>
      <c r="B122" s="2"/>
      <c r="C122" s="2"/>
      <c r="D122" s="2"/>
      <c r="E122" s="2"/>
      <c r="F122" s="2"/>
      <c r="G122" s="2"/>
      <c r="H122" s="2"/>
      <c r="I122" s="2"/>
      <c r="J122" s="2"/>
      <c r="K122" s="2"/>
    </row>
    <row r="123" spans="1:11" x14ac:dyDescent="0.3">
      <c r="B123" s="2"/>
      <c r="C123" s="2"/>
      <c r="D123" s="2"/>
      <c r="E123" s="2"/>
      <c r="F123" s="2"/>
      <c r="G123" s="2"/>
      <c r="H123" s="2"/>
      <c r="I123" s="2"/>
      <c r="J123" s="2"/>
      <c r="K123" s="2"/>
    </row>
    <row r="124" spans="1:11" x14ac:dyDescent="0.3">
      <c r="B124" s="2"/>
      <c r="C124" s="2"/>
      <c r="D124" s="2"/>
      <c r="E124" s="2"/>
      <c r="F124" s="2"/>
      <c r="G124" s="2"/>
      <c r="H124" s="2"/>
      <c r="I124" s="2"/>
      <c r="J124" s="2"/>
      <c r="K124" s="2"/>
    </row>
    <row r="125" spans="1:11" x14ac:dyDescent="0.3">
      <c r="B125" s="2"/>
      <c r="C125" s="2"/>
      <c r="D125" s="2"/>
      <c r="E125" s="2"/>
      <c r="F125" s="2"/>
      <c r="G125" s="2"/>
      <c r="H125" s="2"/>
      <c r="I125" s="2"/>
      <c r="J125" s="2"/>
      <c r="K125" s="2"/>
    </row>
    <row r="126" spans="1:11" x14ac:dyDescent="0.3">
      <c r="B126" s="2"/>
      <c r="C126" s="2"/>
      <c r="D126" s="2"/>
      <c r="E126" s="2"/>
      <c r="F126" s="2"/>
      <c r="G126" s="2"/>
      <c r="H126" s="2"/>
      <c r="I126" s="2"/>
      <c r="J126" s="2"/>
      <c r="K126" s="2"/>
    </row>
    <row r="127" spans="1:11" x14ac:dyDescent="0.3">
      <c r="B127" s="2"/>
      <c r="C127" s="2"/>
      <c r="D127" s="2"/>
      <c r="E127" s="2"/>
      <c r="F127" s="2"/>
      <c r="G127" s="2"/>
      <c r="H127" s="2"/>
      <c r="I127" s="2"/>
      <c r="J127" s="2"/>
      <c r="K127" s="2"/>
    </row>
    <row r="128" spans="1:11" x14ac:dyDescent="0.3">
      <c r="B128" s="2"/>
      <c r="C128" s="2"/>
      <c r="D128" s="2"/>
      <c r="E128" s="2"/>
      <c r="F128" s="2"/>
      <c r="G128" s="2"/>
      <c r="H128" s="2"/>
      <c r="I128" s="2"/>
      <c r="J128" s="2"/>
      <c r="K128" s="2"/>
    </row>
    <row r="129" spans="2:11" x14ac:dyDescent="0.3">
      <c r="B129" s="2"/>
      <c r="C129" s="2"/>
      <c r="D129" s="2"/>
      <c r="E129" s="2"/>
      <c r="F129" s="2"/>
      <c r="G129" s="2"/>
      <c r="H129" s="2"/>
      <c r="I129" s="2"/>
      <c r="J129" s="2"/>
      <c r="K129" s="2"/>
    </row>
    <row r="130" spans="2:11" x14ac:dyDescent="0.3">
      <c r="B130" s="2"/>
      <c r="C130" s="2"/>
      <c r="D130" s="2"/>
      <c r="E130" s="2"/>
      <c r="F130" s="2"/>
      <c r="G130" s="2"/>
      <c r="H130" s="2"/>
      <c r="I130" s="2"/>
      <c r="J130" s="2"/>
      <c r="K130" s="2"/>
    </row>
    <row r="131" spans="2:11" x14ac:dyDescent="0.3">
      <c r="B131" s="2"/>
      <c r="C131" s="2"/>
      <c r="D131" s="2"/>
      <c r="E131" s="2"/>
      <c r="F131" s="2"/>
      <c r="G131" s="2"/>
      <c r="H131" s="2"/>
      <c r="I131" s="2"/>
      <c r="J131" s="2"/>
      <c r="K131" s="2"/>
    </row>
    <row r="132" spans="2:11" x14ac:dyDescent="0.3">
      <c r="B132" s="2"/>
      <c r="C132" s="2"/>
      <c r="D132" s="2"/>
      <c r="E132" s="2"/>
      <c r="F132" s="2"/>
      <c r="G132" s="2"/>
      <c r="H132" s="2"/>
      <c r="I132" s="2"/>
      <c r="J132" s="2"/>
      <c r="K132" s="2"/>
    </row>
    <row r="133" spans="2:11" x14ac:dyDescent="0.3">
      <c r="B133" s="2"/>
      <c r="C133" s="2"/>
      <c r="D133" s="2"/>
      <c r="E133" s="2"/>
      <c r="F133" s="2"/>
      <c r="G133" s="2"/>
      <c r="H133" s="2"/>
      <c r="I133" s="2"/>
      <c r="J133" s="2"/>
      <c r="K133" s="2"/>
    </row>
    <row r="134" spans="2:11" x14ac:dyDescent="0.3">
      <c r="B134" s="2"/>
      <c r="C134" s="2"/>
      <c r="D134" s="2"/>
      <c r="E134" s="2"/>
      <c r="F134" s="2"/>
      <c r="G134" s="2"/>
      <c r="H134" s="2"/>
      <c r="I134" s="2"/>
      <c r="J134" s="2"/>
      <c r="K134" s="2"/>
    </row>
    <row r="135" spans="2:11" x14ac:dyDescent="0.3">
      <c r="B135" s="2"/>
      <c r="C135" s="2"/>
      <c r="D135" s="2"/>
      <c r="E135" s="2"/>
      <c r="F135" s="2"/>
      <c r="G135" s="2"/>
      <c r="H135" s="2"/>
      <c r="I135" s="2"/>
      <c r="J135" s="2"/>
      <c r="K135" s="2"/>
    </row>
    <row r="136" spans="2:11" x14ac:dyDescent="0.3">
      <c r="B136" s="2"/>
      <c r="C136" s="2"/>
      <c r="D136" s="2"/>
      <c r="E136" s="2"/>
      <c r="F136" s="2"/>
      <c r="G136" s="2"/>
      <c r="H136" s="2"/>
      <c r="I136" s="2"/>
      <c r="J136" s="2"/>
      <c r="K136" s="2"/>
    </row>
    <row r="137" spans="2:11" x14ac:dyDescent="0.3">
      <c r="B137" s="2"/>
      <c r="C137" s="2"/>
      <c r="D137" s="2"/>
      <c r="E137" s="2"/>
      <c r="F137" s="2"/>
      <c r="G137" s="2"/>
      <c r="H137" s="2"/>
      <c r="I137" s="2"/>
      <c r="J137" s="2"/>
      <c r="K137" s="2"/>
    </row>
    <row r="138" spans="2:11" x14ac:dyDescent="0.3">
      <c r="B138" s="2"/>
      <c r="C138" s="2"/>
      <c r="D138" s="2"/>
      <c r="E138" s="2"/>
      <c r="F138" s="2"/>
      <c r="G138" s="2"/>
      <c r="H138" s="2"/>
      <c r="I138" s="2"/>
      <c r="J138" s="2"/>
      <c r="K138" s="2"/>
    </row>
    <row r="139" spans="2:11" x14ac:dyDescent="0.3">
      <c r="B139" s="2"/>
      <c r="C139" s="2"/>
      <c r="D139" s="2"/>
      <c r="E139" s="2"/>
      <c r="F139" s="2"/>
      <c r="G139" s="2"/>
      <c r="H139" s="2"/>
      <c r="I139" s="2"/>
      <c r="J139" s="2"/>
      <c r="K139" s="2"/>
    </row>
    <row r="140" spans="2:11" x14ac:dyDescent="0.3">
      <c r="B140" s="2"/>
      <c r="C140" s="2"/>
      <c r="D140" s="2"/>
      <c r="E140" s="2"/>
      <c r="F140" s="2"/>
      <c r="G140" s="2"/>
      <c r="H140" s="2"/>
      <c r="I140" s="2"/>
      <c r="J140" s="2"/>
      <c r="K140" s="2"/>
    </row>
    <row r="141" spans="2:11" x14ac:dyDescent="0.3">
      <c r="B141" s="2"/>
      <c r="C141" s="2"/>
      <c r="D141" s="2"/>
      <c r="E141" s="2"/>
      <c r="F141" s="2"/>
      <c r="G141" s="2"/>
      <c r="H141" s="2"/>
      <c r="I141" s="2"/>
      <c r="J141" s="2"/>
      <c r="K141" s="2"/>
    </row>
    <row r="142" spans="2:11" x14ac:dyDescent="0.3">
      <c r="B142" s="2"/>
      <c r="C142" s="2"/>
      <c r="D142" s="2"/>
      <c r="E142" s="2"/>
      <c r="F142" s="2"/>
      <c r="G142" s="2"/>
      <c r="H142" s="2"/>
      <c r="I142" s="2"/>
      <c r="J142" s="2"/>
      <c r="K142" s="2"/>
    </row>
    <row r="143" spans="2:11" x14ac:dyDescent="0.3">
      <c r="B143" s="2"/>
      <c r="C143" s="2"/>
      <c r="D143" s="2"/>
      <c r="E143" s="2"/>
      <c r="F143" s="2"/>
      <c r="G143" s="2"/>
      <c r="H143" s="2"/>
      <c r="I143" s="2"/>
      <c r="J143" s="2"/>
      <c r="K143" s="2"/>
    </row>
    <row r="144" spans="2:11" x14ac:dyDescent="0.3">
      <c r="B144" s="2"/>
      <c r="C144" s="2"/>
      <c r="D144" s="2"/>
      <c r="E144" s="2"/>
      <c r="F144" s="2"/>
      <c r="G144" s="2"/>
      <c r="H144" s="2"/>
      <c r="I144" s="2"/>
      <c r="J144" s="2"/>
      <c r="K144" s="2"/>
    </row>
    <row r="145" spans="2:11" x14ac:dyDescent="0.3">
      <c r="B145" s="2"/>
      <c r="C145" s="2"/>
      <c r="D145" s="2"/>
      <c r="E145" s="2"/>
      <c r="F145" s="2"/>
      <c r="G145" s="2"/>
      <c r="H145" s="2"/>
      <c r="I145" s="2"/>
      <c r="J145" s="2"/>
      <c r="K145" s="2"/>
    </row>
    <row r="146" spans="2:11" x14ac:dyDescent="0.3"/>
    <row r="147" spans="2:11" x14ac:dyDescent="0.3"/>
    <row r="148" spans="2:11" x14ac:dyDescent="0.3"/>
    <row r="149" spans="2:11" x14ac:dyDescent="0.3"/>
    <row r="150" spans="2:11" x14ac:dyDescent="0.3"/>
    <row r="151" spans="2:11" x14ac:dyDescent="0.3"/>
    <row r="152" spans="2:11" x14ac:dyDescent="0.3"/>
    <row r="153" spans="2:11" x14ac:dyDescent="0.3"/>
    <row r="154" spans="2:11" x14ac:dyDescent="0.3"/>
    <row r="155" spans="2:11" x14ac:dyDescent="0.3"/>
    <row r="156" spans="2:11" x14ac:dyDescent="0.3"/>
    <row r="157" spans="2:11" x14ac:dyDescent="0.3"/>
    <row r="158" spans="2:11" x14ac:dyDescent="0.3"/>
    <row r="159" spans="2:11" x14ac:dyDescent="0.3"/>
    <row r="160" spans="2:11"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row r="201" x14ac:dyDescent="0.3"/>
    <row r="202" x14ac:dyDescent="0.3"/>
    <row r="203" x14ac:dyDescent="0.3"/>
    <row r="204" x14ac:dyDescent="0.3"/>
    <row r="205" x14ac:dyDescent="0.3"/>
    <row r="206" x14ac:dyDescent="0.3"/>
    <row r="207" x14ac:dyDescent="0.3"/>
    <row r="208" x14ac:dyDescent="0.3"/>
    <row r="209" x14ac:dyDescent="0.3"/>
    <row r="210" x14ac:dyDescent="0.3"/>
    <row r="211" x14ac:dyDescent="0.3"/>
    <row r="212" x14ac:dyDescent="0.3"/>
    <row r="213" x14ac:dyDescent="0.3"/>
    <row r="214" x14ac:dyDescent="0.3"/>
    <row r="215" x14ac:dyDescent="0.3"/>
    <row r="216" x14ac:dyDescent="0.3"/>
    <row r="217" x14ac:dyDescent="0.3"/>
    <row r="218" x14ac:dyDescent="0.3"/>
    <row r="219" x14ac:dyDescent="0.3"/>
    <row r="220" x14ac:dyDescent="0.3"/>
    <row r="221"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row r="244" x14ac:dyDescent="0.3"/>
    <row r="245" x14ac:dyDescent="0.3"/>
    <row r="246" x14ac:dyDescent="0.3"/>
    <row r="247" x14ac:dyDescent="0.3"/>
    <row r="248" x14ac:dyDescent="0.3"/>
    <row r="249" x14ac:dyDescent="0.3"/>
    <row r="250" x14ac:dyDescent="0.3"/>
    <row r="251" x14ac:dyDescent="0.3"/>
    <row r="252" x14ac:dyDescent="0.3"/>
    <row r="253" x14ac:dyDescent="0.3"/>
    <row r="254" x14ac:dyDescent="0.3"/>
    <row r="255" x14ac:dyDescent="0.3"/>
    <row r="256" x14ac:dyDescent="0.3"/>
    <row r="257" x14ac:dyDescent="0.3"/>
    <row r="258" x14ac:dyDescent="0.3"/>
    <row r="259" x14ac:dyDescent="0.3"/>
    <row r="260" x14ac:dyDescent="0.3"/>
    <row r="261" x14ac:dyDescent="0.3"/>
    <row r="262" x14ac:dyDescent="0.3"/>
    <row r="263" x14ac:dyDescent="0.3"/>
    <row r="264" x14ac:dyDescent="0.3"/>
    <row r="265" x14ac:dyDescent="0.3"/>
    <row r="266" x14ac:dyDescent="0.3"/>
    <row r="267" x14ac:dyDescent="0.3"/>
    <row r="268" x14ac:dyDescent="0.3"/>
  </sheetData>
  <mergeCells count="4">
    <mergeCell ref="B86:J86"/>
    <mergeCell ref="D26:F26"/>
    <mergeCell ref="E68:J69"/>
    <mergeCell ref="B84:J84"/>
  </mergeCells>
  <conditionalFormatting sqref="A117:A122">
    <cfRule type="expression" dxfId="4" priority="1">
      <formula>CELL("protect",A117)=1</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20DE-4876-4812-9079-5F0B66D73EAC}">
  <dimension ref="A1:AQ170"/>
  <sheetViews>
    <sheetView workbookViewId="0">
      <selection activeCell="A16" sqref="A16"/>
    </sheetView>
  </sheetViews>
  <sheetFormatPr defaultColWidth="0" defaultRowHeight="14.4" zeroHeight="1" x14ac:dyDescent="0.3"/>
  <cols>
    <col min="1" max="1" width="4.44140625" style="15" customWidth="1"/>
    <col min="2" max="2" width="15" style="12" customWidth="1"/>
    <col min="3" max="3" width="10.6640625" style="3" customWidth="1"/>
    <col min="4" max="4" width="17.44140625" style="3" customWidth="1"/>
    <col min="5" max="5" width="16" style="3" customWidth="1"/>
    <col min="6" max="8" width="13.6640625" style="3" customWidth="1"/>
    <col min="9" max="10" width="14.5546875" style="3" customWidth="1"/>
    <col min="11" max="11" width="24" style="3" customWidth="1"/>
    <col min="12" max="32" width="10.6640625" style="3" customWidth="1"/>
    <col min="33" max="43" width="0" style="3" hidden="1" customWidth="1"/>
    <col min="44" max="16384" width="10.6640625" style="3" hidden="1"/>
  </cols>
  <sheetData>
    <row r="1" spans="1:12" x14ac:dyDescent="0.3">
      <c r="A1" s="150"/>
      <c r="B1" s="151" t="s">
        <v>389</v>
      </c>
      <c r="C1" s="152"/>
      <c r="D1" s="152"/>
      <c r="E1" s="152"/>
      <c r="F1" s="152"/>
      <c r="G1" s="152"/>
      <c r="H1" s="152"/>
      <c r="I1" s="152"/>
      <c r="J1" s="152"/>
      <c r="K1" s="153"/>
    </row>
    <row r="2" spans="1:12" x14ac:dyDescent="0.3">
      <c r="A2" s="154"/>
      <c r="B2" s="155"/>
      <c r="C2" s="152"/>
      <c r="D2" s="152"/>
      <c r="E2" s="152"/>
      <c r="F2" s="152"/>
      <c r="G2" s="152"/>
      <c r="H2" s="152"/>
      <c r="I2" s="152"/>
      <c r="J2" s="152"/>
      <c r="K2" s="153"/>
    </row>
    <row r="3" spans="1:12" ht="28.5" customHeight="1" x14ac:dyDescent="0.3">
      <c r="A3" s="179"/>
      <c r="B3" s="155"/>
      <c r="C3" s="307" t="s">
        <v>594</v>
      </c>
      <c r="D3" s="307"/>
      <c r="E3" s="307"/>
      <c r="F3" s="307"/>
      <c r="G3" s="307"/>
      <c r="H3" s="307"/>
      <c r="I3" s="307"/>
      <c r="J3" s="307"/>
      <c r="K3" s="308"/>
    </row>
    <row r="4" spans="1:12" x14ac:dyDescent="0.3">
      <c r="A4" s="179"/>
      <c r="B4" s="155"/>
      <c r="C4" s="152"/>
      <c r="D4" s="152"/>
      <c r="E4" s="152"/>
      <c r="F4" s="152"/>
      <c r="G4" s="152"/>
      <c r="H4" s="152"/>
      <c r="I4" s="152"/>
      <c r="J4" s="152"/>
      <c r="K4" s="153"/>
    </row>
    <row r="5" spans="1:12" x14ac:dyDescent="0.3">
      <c r="A5" s="151" t="s">
        <v>6</v>
      </c>
      <c r="B5" s="156" t="s">
        <v>10</v>
      </c>
      <c r="C5" s="151" t="s">
        <v>361</v>
      </c>
      <c r="D5" s="157"/>
      <c r="E5" s="157"/>
      <c r="F5" s="157"/>
      <c r="G5" s="157"/>
      <c r="H5" s="157"/>
      <c r="I5" s="158"/>
      <c r="J5" s="158"/>
      <c r="K5" s="153"/>
    </row>
    <row r="6" spans="1:12" x14ac:dyDescent="0.3">
      <c r="A6" s="154"/>
      <c r="B6" s="155"/>
      <c r="C6" s="159"/>
      <c r="D6" s="157"/>
      <c r="E6" s="157"/>
      <c r="F6" s="157"/>
      <c r="G6" s="157"/>
      <c r="H6" s="157"/>
      <c r="I6" s="160"/>
      <c r="J6" s="160"/>
      <c r="K6" s="153"/>
    </row>
    <row r="7" spans="1:12" x14ac:dyDescent="0.3">
      <c r="A7" s="151" t="s">
        <v>9</v>
      </c>
      <c r="B7" s="156" t="s">
        <v>7</v>
      </c>
      <c r="C7" s="151" t="s">
        <v>362</v>
      </c>
      <c r="D7" s="158"/>
      <c r="E7" s="158"/>
      <c r="F7" s="158"/>
      <c r="G7" s="158"/>
      <c r="H7" s="158"/>
      <c r="I7" s="160"/>
      <c r="J7" s="160"/>
      <c r="K7" s="153"/>
    </row>
    <row r="8" spans="1:12" x14ac:dyDescent="0.3">
      <c r="A8" s="151"/>
      <c r="B8" s="156"/>
      <c r="C8" s="151" t="s">
        <v>363</v>
      </c>
      <c r="D8" s="158"/>
      <c r="E8" s="158"/>
      <c r="F8" s="158"/>
      <c r="G8" s="158"/>
      <c r="H8" s="158"/>
      <c r="I8" s="160"/>
      <c r="J8" s="160"/>
      <c r="K8" s="153"/>
    </row>
    <row r="9" spans="1:12" x14ac:dyDescent="0.3">
      <c r="A9" s="151"/>
      <c r="B9" s="156"/>
      <c r="C9" s="302" t="s">
        <v>169</v>
      </c>
      <c r="D9" s="169" t="s">
        <v>364</v>
      </c>
      <c r="E9" s="158"/>
      <c r="F9" s="158"/>
      <c r="G9" s="158"/>
      <c r="H9" s="158"/>
      <c r="I9" s="160"/>
      <c r="J9" s="160"/>
      <c r="K9" s="153"/>
    </row>
    <row r="10" spans="1:12" x14ac:dyDescent="0.3">
      <c r="A10" s="151"/>
      <c r="B10" s="156"/>
      <c r="C10" s="302" t="s">
        <v>176</v>
      </c>
      <c r="D10" s="169" t="s">
        <v>365</v>
      </c>
      <c r="E10" s="158"/>
      <c r="F10" s="158"/>
      <c r="G10" s="158"/>
      <c r="H10" s="158"/>
      <c r="I10" s="160"/>
      <c r="J10" s="160"/>
      <c r="K10" s="153"/>
    </row>
    <row r="11" spans="1:12" x14ac:dyDescent="0.3">
      <c r="A11" s="151"/>
      <c r="B11" s="156"/>
      <c r="C11" s="302" t="s">
        <v>178</v>
      </c>
      <c r="D11" s="303" t="s">
        <v>366</v>
      </c>
      <c r="E11" s="158"/>
      <c r="F11" s="158"/>
      <c r="G11" s="158"/>
      <c r="H11" s="158"/>
      <c r="I11" s="160"/>
      <c r="J11" s="160"/>
      <c r="K11" s="153"/>
    </row>
    <row r="12" spans="1:12" x14ac:dyDescent="0.3">
      <c r="A12" s="151"/>
      <c r="B12" s="156"/>
      <c r="C12" s="151"/>
      <c r="D12" s="158"/>
      <c r="E12" s="158"/>
      <c r="F12" s="158"/>
      <c r="G12" s="158"/>
      <c r="H12" s="158"/>
      <c r="I12" s="160"/>
      <c r="J12" s="160"/>
      <c r="K12" s="153"/>
    </row>
    <row r="13" spans="1:12" x14ac:dyDescent="0.3">
      <c r="A13" s="151" t="s">
        <v>12</v>
      </c>
      <c r="B13" s="156" t="s">
        <v>10</v>
      </c>
      <c r="C13" s="151" t="s">
        <v>595</v>
      </c>
      <c r="D13" s="158"/>
      <c r="E13" s="158"/>
      <c r="F13" s="158"/>
      <c r="G13" s="158"/>
      <c r="H13" s="158"/>
      <c r="I13" s="160"/>
      <c r="J13" s="160"/>
      <c r="K13" s="153"/>
    </row>
    <row r="14" spans="1:12" ht="15" thickBot="1" x14ac:dyDescent="0.35">
      <c r="A14" s="151"/>
      <c r="B14" s="156"/>
      <c r="C14" s="151"/>
      <c r="D14" s="158"/>
      <c r="E14" s="158"/>
      <c r="F14" s="158"/>
      <c r="G14" s="158"/>
      <c r="H14" s="158"/>
      <c r="I14" s="160"/>
      <c r="J14" s="160"/>
      <c r="K14" s="153"/>
    </row>
    <row r="15" spans="1:12" ht="15" thickBot="1" x14ac:dyDescent="0.35">
      <c r="A15" s="161" t="s">
        <v>13</v>
      </c>
      <c r="B15" s="162"/>
      <c r="C15" s="163"/>
      <c r="D15" s="163"/>
      <c r="E15" s="163"/>
      <c r="F15" s="163"/>
      <c r="G15" s="163"/>
      <c r="H15" s="163"/>
      <c r="I15" s="164"/>
      <c r="J15" s="164"/>
      <c r="K15" s="165"/>
    </row>
    <row r="16" spans="1:12" x14ac:dyDescent="0.3">
      <c r="A16" s="14"/>
      <c r="B16" s="2"/>
      <c r="C16" s="2"/>
      <c r="D16" s="2"/>
      <c r="E16" s="2"/>
      <c r="F16" s="2"/>
      <c r="G16" s="2"/>
      <c r="H16" s="2"/>
      <c r="I16" s="2"/>
      <c r="J16" s="2"/>
      <c r="K16" s="2"/>
      <c r="L16" s="2"/>
    </row>
    <row r="17" spans="1:12" x14ac:dyDescent="0.3">
      <c r="A17" s="14"/>
      <c r="B17" s="36" t="s">
        <v>596</v>
      </c>
      <c r="C17" s="2"/>
      <c r="D17" s="2"/>
      <c r="E17" s="2"/>
      <c r="F17" s="2"/>
      <c r="G17" s="2"/>
      <c r="H17" s="2"/>
      <c r="I17" s="2"/>
      <c r="J17" s="2"/>
      <c r="K17" s="2"/>
      <c r="L17" s="2"/>
    </row>
    <row r="18" spans="1:12" x14ac:dyDescent="0.3">
      <c r="A18" s="14"/>
      <c r="B18" s="2" t="s">
        <v>602</v>
      </c>
      <c r="C18" s="2"/>
      <c r="D18" s="2"/>
      <c r="E18" s="2"/>
      <c r="F18" s="2"/>
      <c r="G18" s="2"/>
      <c r="H18" s="2"/>
      <c r="I18" s="2"/>
      <c r="J18" s="2"/>
      <c r="K18" s="2"/>
      <c r="L18" s="2"/>
    </row>
    <row r="19" spans="1:12" x14ac:dyDescent="0.3">
      <c r="A19" s="14"/>
      <c r="B19" s="2" t="s">
        <v>597</v>
      </c>
      <c r="C19" s="2"/>
      <c r="D19" s="2"/>
      <c r="E19" s="2"/>
      <c r="F19" s="2"/>
      <c r="G19" s="2"/>
      <c r="H19" s="2"/>
      <c r="I19" s="2"/>
      <c r="J19" s="2"/>
      <c r="K19" s="2"/>
      <c r="L19" s="2"/>
    </row>
    <row r="20" spans="1:12" ht="29.55" customHeight="1" x14ac:dyDescent="0.3">
      <c r="A20" s="19" t="s">
        <v>6</v>
      </c>
      <c r="B20" s="306" t="s">
        <v>598</v>
      </c>
      <c r="C20" s="306"/>
      <c r="D20" s="306"/>
      <c r="E20" s="306"/>
      <c r="F20" s="306"/>
      <c r="G20" s="306"/>
      <c r="H20" s="306"/>
      <c r="I20" s="306"/>
      <c r="J20" s="306"/>
      <c r="K20" s="306"/>
      <c r="L20" s="20"/>
    </row>
    <row r="21" spans="1:12" x14ac:dyDescent="0.3">
      <c r="A21" s="19"/>
      <c r="B21" s="2"/>
      <c r="C21" s="2"/>
      <c r="D21" s="20"/>
      <c r="E21" s="20"/>
      <c r="F21" s="20"/>
      <c r="G21" s="20"/>
      <c r="H21" s="20"/>
      <c r="I21" s="20"/>
      <c r="J21" s="20"/>
      <c r="K21" s="20"/>
      <c r="L21" s="20"/>
    </row>
    <row r="22" spans="1:12" x14ac:dyDescent="0.3">
      <c r="B22" s="2" t="s">
        <v>599</v>
      </c>
      <c r="C22" s="2"/>
      <c r="D22" s="20"/>
      <c r="E22" s="20"/>
      <c r="F22" s="20"/>
      <c r="G22" s="20"/>
      <c r="H22" s="20"/>
      <c r="I22" s="20"/>
      <c r="J22" s="20"/>
      <c r="K22" s="20"/>
      <c r="L22" s="20"/>
    </row>
    <row r="23" spans="1:12" x14ac:dyDescent="0.3">
      <c r="A23" s="19" t="s">
        <v>17</v>
      </c>
      <c r="B23" s="2" t="s">
        <v>600</v>
      </c>
      <c r="C23" s="2"/>
      <c r="D23" s="20"/>
      <c r="E23" s="20"/>
      <c r="F23" s="20"/>
      <c r="G23" s="20"/>
      <c r="H23" s="20"/>
      <c r="I23" s="20"/>
      <c r="J23" s="20"/>
      <c r="K23" s="20"/>
      <c r="L23" s="20"/>
    </row>
    <row r="24" spans="1:12" x14ac:dyDescent="0.3">
      <c r="A24" s="19"/>
      <c r="B24" s="2" t="s">
        <v>367</v>
      </c>
      <c r="C24" s="2"/>
      <c r="D24" s="20"/>
      <c r="E24" s="20"/>
      <c r="F24" s="20"/>
      <c r="G24" s="20"/>
      <c r="H24" s="20"/>
      <c r="I24" s="20"/>
      <c r="J24" s="20"/>
      <c r="K24" s="20"/>
      <c r="L24" s="20"/>
    </row>
    <row r="25" spans="1:12" x14ac:dyDescent="0.3">
      <c r="A25" s="19"/>
      <c r="B25" s="2" t="s">
        <v>368</v>
      </c>
      <c r="C25" s="2"/>
      <c r="D25" s="20"/>
      <c r="E25" s="20"/>
      <c r="F25" s="20"/>
      <c r="G25" s="20"/>
      <c r="H25" s="20"/>
      <c r="I25" s="20"/>
      <c r="J25" s="20"/>
      <c r="K25" s="20"/>
      <c r="L25" s="20"/>
    </row>
    <row r="26" spans="1:12" x14ac:dyDescent="0.3">
      <c r="A26" s="19"/>
      <c r="B26" s="2"/>
      <c r="C26" s="2"/>
      <c r="D26" s="20"/>
      <c r="E26" s="20"/>
      <c r="F26" s="20"/>
      <c r="G26" s="20"/>
      <c r="H26" s="20"/>
      <c r="I26" s="20"/>
      <c r="J26" s="20"/>
      <c r="K26" s="20"/>
      <c r="L26" s="20"/>
    </row>
    <row r="27" spans="1:12" x14ac:dyDescent="0.3">
      <c r="B27" s="2" t="s">
        <v>601</v>
      </c>
      <c r="C27" s="2"/>
      <c r="D27" s="20"/>
      <c r="E27" s="20"/>
      <c r="F27" s="20"/>
      <c r="G27" s="20"/>
      <c r="H27" s="20"/>
      <c r="I27" s="20"/>
      <c r="J27" s="20"/>
      <c r="K27" s="20"/>
      <c r="L27" s="20"/>
    </row>
    <row r="28" spans="1:12" x14ac:dyDescent="0.3">
      <c r="A28" s="19" t="s">
        <v>19</v>
      </c>
      <c r="B28" s="2" t="s">
        <v>603</v>
      </c>
      <c r="C28" s="2"/>
      <c r="D28" s="2"/>
      <c r="E28" s="2"/>
      <c r="F28" s="2"/>
      <c r="G28" s="2"/>
      <c r="H28" s="2"/>
      <c r="I28" s="2"/>
      <c r="J28" s="2"/>
      <c r="K28" s="2"/>
      <c r="L28" s="2"/>
    </row>
    <row r="29" spans="1:12" x14ac:dyDescent="0.3">
      <c r="A29" s="14"/>
      <c r="B29" s="2" t="s">
        <v>604</v>
      </c>
      <c r="C29" s="2"/>
      <c r="D29" s="2"/>
      <c r="E29" s="2"/>
      <c r="F29" s="2"/>
      <c r="G29" s="2"/>
      <c r="H29" s="2"/>
      <c r="I29" s="2"/>
      <c r="J29" s="2"/>
      <c r="K29" s="2"/>
      <c r="L29" s="2"/>
    </row>
    <row r="30" spans="1:12" x14ac:dyDescent="0.3">
      <c r="A30" s="14"/>
      <c r="B30" s="2"/>
      <c r="C30" s="2"/>
      <c r="D30" s="2"/>
      <c r="E30" s="2"/>
      <c r="F30" s="2"/>
      <c r="G30" s="2"/>
      <c r="H30" s="2"/>
      <c r="I30" s="2"/>
      <c r="J30" s="2"/>
      <c r="K30" s="2"/>
      <c r="L30" s="2"/>
    </row>
    <row r="31" spans="1:12" x14ac:dyDescent="0.3"/>
    <row r="32" spans="1:1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sheetData>
  <mergeCells count="2">
    <mergeCell ref="C3:K3"/>
    <mergeCell ref="B20:K20"/>
  </mergeCells>
  <conditionalFormatting sqref="A49:J54">
    <cfRule type="expression" dxfId="3" priority="1">
      <formula>CELL("protect",A49)=1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A645A-270F-459D-8DF3-6D5EFA7B276C}">
  <dimension ref="A1:AP163"/>
  <sheetViews>
    <sheetView workbookViewId="0">
      <selection activeCell="A6" sqref="A6"/>
    </sheetView>
  </sheetViews>
  <sheetFormatPr defaultColWidth="0" defaultRowHeight="14.4" zeroHeight="1" x14ac:dyDescent="0.3"/>
  <cols>
    <col min="1" max="1" width="4.44140625" style="3" customWidth="1"/>
    <col min="2" max="2" width="10.7773437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35" width="10.6640625" style="3" customWidth="1"/>
    <col min="36" max="42" width="0" style="3" hidden="1" customWidth="1"/>
    <col min="43" max="16384" width="10.6640625" style="3" hidden="1"/>
  </cols>
  <sheetData>
    <row r="1" spans="1:11" x14ac:dyDescent="0.3">
      <c r="A1" s="166"/>
      <c r="B1" s="151" t="s">
        <v>21</v>
      </c>
      <c r="C1" s="152"/>
      <c r="D1" s="152"/>
      <c r="E1" s="152"/>
      <c r="F1" s="152"/>
      <c r="G1" s="152"/>
      <c r="H1" s="152"/>
      <c r="I1" s="152"/>
      <c r="J1" s="153"/>
    </row>
    <row r="2" spans="1:11" x14ac:dyDescent="0.3">
      <c r="A2" s="167"/>
      <c r="B2" s="155"/>
      <c r="C2" s="152"/>
      <c r="D2" s="152"/>
      <c r="E2" s="152"/>
      <c r="F2" s="152"/>
      <c r="G2" s="152"/>
      <c r="H2" s="152"/>
      <c r="I2" s="152"/>
      <c r="J2" s="153"/>
    </row>
    <row r="3" spans="1:11" ht="28.95" customHeight="1" x14ac:dyDescent="0.3">
      <c r="A3" s="168"/>
      <c r="B3" s="155"/>
      <c r="C3" s="307" t="s">
        <v>612</v>
      </c>
      <c r="D3" s="307"/>
      <c r="E3" s="307"/>
      <c r="F3" s="307"/>
      <c r="G3" s="307"/>
      <c r="H3" s="307"/>
      <c r="I3" s="307"/>
      <c r="J3" s="308"/>
    </row>
    <row r="4" spans="1:11" ht="15" thickBot="1" x14ac:dyDescent="0.35">
      <c r="A4" s="155"/>
      <c r="B4" s="156"/>
      <c r="C4" s="151"/>
      <c r="D4" s="158"/>
      <c r="E4" s="158"/>
      <c r="F4" s="158"/>
      <c r="G4" s="158"/>
      <c r="H4" s="158"/>
      <c r="I4" s="160"/>
      <c r="J4" s="153"/>
    </row>
    <row r="5" spans="1:11" ht="15" thickBot="1" x14ac:dyDescent="0.35">
      <c r="A5" s="161" t="s">
        <v>13</v>
      </c>
      <c r="B5" s="162"/>
      <c r="C5" s="163"/>
      <c r="D5" s="163"/>
      <c r="E5" s="163"/>
      <c r="F5" s="163"/>
      <c r="G5" s="163"/>
      <c r="H5" s="163"/>
      <c r="I5" s="164"/>
      <c r="J5" s="165"/>
    </row>
    <row r="6" spans="1:11" x14ac:dyDescent="0.3">
      <c r="A6" s="2"/>
      <c r="B6" s="2"/>
      <c r="C6" s="2"/>
      <c r="D6" s="2"/>
      <c r="E6" s="2"/>
      <c r="F6" s="2"/>
      <c r="G6" s="2"/>
      <c r="H6" s="2"/>
      <c r="I6" s="2"/>
      <c r="J6" s="2"/>
      <c r="K6" s="2"/>
    </row>
    <row r="7" spans="1:11" x14ac:dyDescent="0.3">
      <c r="A7" s="2"/>
      <c r="B7" s="36" t="s">
        <v>596</v>
      </c>
      <c r="C7" s="2"/>
      <c r="D7" s="2"/>
      <c r="E7" s="2"/>
      <c r="F7" s="2"/>
      <c r="G7" s="2"/>
      <c r="H7" s="2"/>
      <c r="I7" s="2"/>
      <c r="J7" s="2"/>
      <c r="K7" s="2"/>
    </row>
    <row r="8" spans="1:11" x14ac:dyDescent="0.3">
      <c r="A8" s="20"/>
      <c r="B8" s="2" t="s">
        <v>605</v>
      </c>
      <c r="C8" s="2"/>
      <c r="D8" s="20"/>
      <c r="E8" s="20"/>
      <c r="F8" s="20"/>
      <c r="G8" s="20"/>
      <c r="H8" s="20"/>
      <c r="I8" s="20"/>
      <c r="J8" s="20"/>
      <c r="K8" s="20"/>
    </row>
    <row r="9" spans="1:11" x14ac:dyDescent="0.3">
      <c r="A9" s="20"/>
      <c r="B9" s="36" t="s">
        <v>113</v>
      </c>
      <c r="C9" s="2"/>
      <c r="D9" s="20"/>
      <c r="E9" s="20"/>
      <c r="F9" s="20"/>
      <c r="G9" s="20"/>
      <c r="H9" s="20"/>
      <c r="I9" s="20"/>
      <c r="J9" s="20"/>
      <c r="K9" s="20"/>
    </row>
    <row r="10" spans="1:11" x14ac:dyDescent="0.3">
      <c r="A10" s="20"/>
      <c r="B10" s="2" t="s">
        <v>606</v>
      </c>
      <c r="C10" s="2"/>
      <c r="D10" s="20"/>
      <c r="E10" s="20"/>
      <c r="F10" s="20"/>
      <c r="G10" s="20"/>
      <c r="H10" s="20"/>
      <c r="I10" s="20"/>
      <c r="J10" s="20"/>
      <c r="K10" s="20"/>
    </row>
    <row r="11" spans="1:11" x14ac:dyDescent="0.3">
      <c r="A11" s="20"/>
      <c r="B11" s="2" t="s">
        <v>369</v>
      </c>
      <c r="D11" s="20"/>
      <c r="E11" s="20"/>
      <c r="F11" s="20"/>
      <c r="G11" s="20"/>
      <c r="H11" s="20"/>
      <c r="I11" s="20"/>
      <c r="J11" s="20"/>
      <c r="K11" s="20"/>
    </row>
    <row r="12" spans="1:11" x14ac:dyDescent="0.3">
      <c r="A12" s="20"/>
      <c r="B12" s="2"/>
      <c r="C12" s="2" t="s">
        <v>607</v>
      </c>
      <c r="D12" s="20"/>
      <c r="E12" s="20"/>
      <c r="F12" s="20"/>
      <c r="G12" s="20"/>
      <c r="H12" s="20"/>
      <c r="I12" s="20"/>
      <c r="J12" s="20"/>
      <c r="K12" s="20"/>
    </row>
    <row r="13" spans="1:11" x14ac:dyDescent="0.3">
      <c r="A13" s="20"/>
      <c r="B13" s="2"/>
      <c r="C13" s="2" t="s">
        <v>608</v>
      </c>
      <c r="D13" s="20"/>
      <c r="E13" s="20"/>
      <c r="F13" s="20"/>
      <c r="G13" s="20"/>
      <c r="H13" s="20"/>
      <c r="I13" s="20"/>
      <c r="J13" s="20"/>
      <c r="K13" s="20"/>
    </row>
    <row r="14" spans="1:11" x14ac:dyDescent="0.3">
      <c r="A14" s="20"/>
      <c r="B14" s="2"/>
      <c r="C14" s="2" t="s">
        <v>609</v>
      </c>
      <c r="D14" s="20"/>
      <c r="E14" s="20"/>
      <c r="F14" s="20"/>
      <c r="G14" s="20"/>
      <c r="H14" s="20"/>
      <c r="I14" s="20"/>
      <c r="J14" s="20"/>
      <c r="K14" s="20"/>
    </row>
    <row r="15" spans="1:11" x14ac:dyDescent="0.3">
      <c r="A15" s="20"/>
      <c r="B15" s="2"/>
      <c r="C15" s="2" t="s">
        <v>610</v>
      </c>
      <c r="D15" s="20"/>
      <c r="E15" s="20"/>
      <c r="F15" s="20"/>
      <c r="G15" s="20"/>
      <c r="H15" s="20"/>
      <c r="I15" s="20"/>
      <c r="J15" s="20"/>
      <c r="K15" s="20"/>
    </row>
    <row r="16" spans="1:11" ht="28.95" customHeight="1" x14ac:dyDescent="0.3">
      <c r="A16" s="20"/>
      <c r="B16" s="2"/>
      <c r="C16" s="306" t="s">
        <v>611</v>
      </c>
      <c r="D16" s="306"/>
      <c r="E16" s="306"/>
      <c r="F16" s="306"/>
      <c r="G16" s="306"/>
      <c r="H16" s="306"/>
      <c r="I16" s="306"/>
      <c r="J16" s="306"/>
      <c r="K16" s="20"/>
    </row>
    <row r="17" spans="1:11" x14ac:dyDescent="0.3">
      <c r="A17" s="20"/>
      <c r="B17" s="2"/>
      <c r="C17" s="2"/>
      <c r="D17" s="20"/>
      <c r="E17" s="20"/>
      <c r="F17" s="20"/>
      <c r="G17" s="20"/>
      <c r="H17" s="20"/>
      <c r="I17" s="20"/>
      <c r="J17" s="20"/>
      <c r="K17" s="20"/>
    </row>
    <row r="18" spans="1:11" x14ac:dyDescent="0.3">
      <c r="A18" s="20"/>
      <c r="B18" s="20"/>
      <c r="C18" s="2"/>
      <c r="D18" s="20"/>
      <c r="E18" s="20"/>
      <c r="F18" s="20"/>
      <c r="G18" s="20"/>
      <c r="H18" s="20"/>
      <c r="I18" s="20"/>
      <c r="J18" s="20"/>
      <c r="K18" s="20"/>
    </row>
    <row r="19" spans="1:11" x14ac:dyDescent="0.3">
      <c r="A19" s="2"/>
      <c r="B19" s="20"/>
      <c r="C19" s="2"/>
      <c r="D19" s="2"/>
      <c r="E19" s="2"/>
      <c r="F19" s="2"/>
      <c r="G19" s="2"/>
      <c r="H19" s="2"/>
      <c r="I19" s="2"/>
      <c r="J19" s="2"/>
      <c r="K19" s="2"/>
    </row>
    <row r="20" spans="1:11" x14ac:dyDescent="0.3">
      <c r="A20" s="2"/>
      <c r="B20" s="20"/>
      <c r="C20" s="2"/>
      <c r="D20" s="2"/>
      <c r="E20" s="2"/>
      <c r="F20" s="2"/>
      <c r="G20" s="2"/>
      <c r="H20" s="2"/>
      <c r="I20" s="2"/>
      <c r="J20" s="2"/>
      <c r="K20" s="2"/>
    </row>
    <row r="21" spans="1:11" x14ac:dyDescent="0.3">
      <c r="A21" s="2"/>
      <c r="B21" s="2"/>
      <c r="C21" s="2"/>
      <c r="D21" s="2"/>
      <c r="E21" s="2"/>
      <c r="F21" s="2"/>
      <c r="G21" s="2"/>
      <c r="H21" s="2"/>
      <c r="I21" s="2"/>
      <c r="J21" s="2"/>
      <c r="K21" s="2"/>
    </row>
    <row r="22" spans="1:11" x14ac:dyDescent="0.3">
      <c r="A22" s="2"/>
      <c r="B22" s="2"/>
      <c r="C22" s="2"/>
      <c r="D22" s="2"/>
      <c r="E22" s="2"/>
      <c r="F22" s="2"/>
      <c r="G22" s="2"/>
      <c r="H22" s="2"/>
      <c r="I22" s="2"/>
      <c r="J22" s="2"/>
      <c r="K22" s="2"/>
    </row>
    <row r="23" spans="1:11" x14ac:dyDescent="0.3">
      <c r="A23" s="2"/>
      <c r="B23" s="2"/>
      <c r="C23" s="2"/>
      <c r="D23" s="2"/>
      <c r="E23" s="2"/>
      <c r="F23" s="2"/>
      <c r="G23" s="2"/>
      <c r="H23" s="2"/>
      <c r="I23" s="2"/>
      <c r="J23" s="2"/>
      <c r="K23" s="2"/>
    </row>
    <row r="24" spans="1:11" x14ac:dyDescent="0.3">
      <c r="A24" s="2"/>
      <c r="B24" s="2"/>
      <c r="C24" s="2"/>
      <c r="D24" s="2"/>
      <c r="E24" s="2"/>
      <c r="F24" s="2"/>
      <c r="G24" s="2"/>
      <c r="H24" s="2"/>
      <c r="I24" s="2"/>
      <c r="J24" s="2"/>
      <c r="K24" s="2"/>
    </row>
    <row r="25" spans="1:11" x14ac:dyDescent="0.3">
      <c r="A25" s="2"/>
      <c r="B25" s="2"/>
      <c r="C25" s="2"/>
      <c r="D25" s="2"/>
      <c r="E25" s="2"/>
      <c r="F25" s="2"/>
      <c r="G25" s="2"/>
      <c r="H25" s="2"/>
      <c r="I25" s="2"/>
      <c r="J25" s="2"/>
      <c r="K25" s="2"/>
    </row>
    <row r="26" spans="1:11" x14ac:dyDescent="0.3">
      <c r="A26" s="2"/>
      <c r="B26" s="2"/>
      <c r="C26" s="2"/>
      <c r="D26" s="2"/>
      <c r="E26" s="2"/>
      <c r="F26" s="2"/>
      <c r="G26" s="2"/>
      <c r="H26" s="2"/>
      <c r="I26" s="2"/>
      <c r="J26" s="2"/>
      <c r="K26" s="2"/>
    </row>
    <row r="27" spans="1:11" x14ac:dyDescent="0.3">
      <c r="A27" s="2"/>
      <c r="B27" s="2"/>
      <c r="C27" s="2"/>
      <c r="D27" s="2"/>
      <c r="E27" s="2"/>
      <c r="F27" s="2"/>
      <c r="G27" s="2"/>
      <c r="H27" s="2"/>
      <c r="I27" s="2"/>
      <c r="J27" s="2"/>
      <c r="K27" s="2"/>
    </row>
    <row r="28" spans="1:11" x14ac:dyDescent="0.3">
      <c r="A28" s="2"/>
      <c r="B28" s="2"/>
      <c r="C28" s="2"/>
      <c r="D28" s="2"/>
      <c r="E28" s="2"/>
      <c r="F28" s="2"/>
      <c r="G28" s="2"/>
      <c r="H28" s="2"/>
      <c r="I28" s="2"/>
      <c r="J28" s="2"/>
      <c r="K28" s="2"/>
    </row>
    <row r="29" spans="1:11" x14ac:dyDescent="0.3">
      <c r="A29" s="2"/>
      <c r="B29" s="2"/>
      <c r="C29" s="2"/>
      <c r="D29" s="2"/>
      <c r="E29" s="2"/>
      <c r="F29" s="2"/>
      <c r="G29" s="2"/>
      <c r="H29" s="2"/>
      <c r="I29" s="2"/>
      <c r="J29" s="2"/>
      <c r="K29" s="2"/>
    </row>
    <row r="30" spans="1:11" x14ac:dyDescent="0.3">
      <c r="A30" s="2"/>
      <c r="B30" s="2"/>
      <c r="C30" s="2"/>
      <c r="D30" s="2"/>
      <c r="E30" s="2"/>
      <c r="F30" s="2"/>
      <c r="G30" s="2"/>
      <c r="H30" s="2"/>
      <c r="I30" s="2"/>
      <c r="J30" s="2"/>
      <c r="K30" s="2"/>
    </row>
    <row r="31" spans="1:11" x14ac:dyDescent="0.3">
      <c r="A31" s="2"/>
      <c r="B31" s="2"/>
      <c r="C31" s="2"/>
      <c r="D31" s="2"/>
      <c r="E31" s="2"/>
      <c r="F31" s="2"/>
      <c r="G31" s="2"/>
      <c r="H31" s="2"/>
      <c r="I31" s="2"/>
      <c r="J31" s="2"/>
      <c r="K31" s="2"/>
    </row>
    <row r="32" spans="1:11" x14ac:dyDescent="0.3">
      <c r="A32" s="2"/>
      <c r="B32" s="2"/>
      <c r="C32" s="2"/>
      <c r="D32" s="2"/>
      <c r="E32" s="2"/>
      <c r="F32" s="2"/>
      <c r="G32" s="2"/>
      <c r="H32" s="2"/>
      <c r="I32" s="2"/>
      <c r="J32" s="2"/>
      <c r="K32" s="2"/>
    </row>
    <row r="33" spans="1:11" x14ac:dyDescent="0.3">
      <c r="A33" s="2"/>
      <c r="B33" s="2"/>
      <c r="C33" s="2"/>
      <c r="D33" s="2"/>
      <c r="E33" s="2"/>
      <c r="F33" s="2"/>
      <c r="G33" s="2"/>
      <c r="H33" s="2"/>
      <c r="I33" s="2"/>
      <c r="J33" s="2"/>
      <c r="K33" s="2"/>
    </row>
    <row r="34" spans="1:11" x14ac:dyDescent="0.3">
      <c r="A34" s="2"/>
      <c r="B34" s="2"/>
      <c r="C34" s="2"/>
      <c r="D34" s="2"/>
      <c r="E34" s="2"/>
      <c r="F34" s="2"/>
      <c r="G34" s="2"/>
      <c r="H34" s="2"/>
      <c r="I34" s="2"/>
      <c r="J34" s="2"/>
      <c r="K34" s="2"/>
    </row>
    <row r="35" spans="1:11" x14ac:dyDescent="0.3">
      <c r="A35" s="2"/>
      <c r="B35" s="2"/>
      <c r="C35" s="2"/>
      <c r="D35" s="2"/>
      <c r="E35" s="2"/>
      <c r="F35" s="2"/>
      <c r="G35" s="2"/>
      <c r="H35" s="2"/>
      <c r="I35" s="2"/>
      <c r="J35" s="2"/>
      <c r="K35" s="2"/>
    </row>
    <row r="36" spans="1:11" x14ac:dyDescent="0.3">
      <c r="A36" s="2"/>
      <c r="B36" s="2"/>
      <c r="C36" s="2"/>
      <c r="D36" s="2"/>
      <c r="E36" s="2"/>
      <c r="F36" s="2"/>
      <c r="G36" s="2"/>
      <c r="H36" s="2"/>
      <c r="I36" s="2"/>
      <c r="J36" s="2"/>
      <c r="K36" s="2"/>
    </row>
    <row r="37" spans="1:11" x14ac:dyDescent="0.3"/>
    <row r="38" spans="1:11" x14ac:dyDescent="0.3"/>
    <row r="39" spans="1:11" x14ac:dyDescent="0.3"/>
    <row r="40" spans="1:11" x14ac:dyDescent="0.3"/>
    <row r="41" spans="1:11" x14ac:dyDescent="0.3"/>
    <row r="42" spans="1:11" x14ac:dyDescent="0.3"/>
    <row r="43" spans="1:11" x14ac:dyDescent="0.3"/>
    <row r="44" spans="1:11" x14ac:dyDescent="0.3"/>
    <row r="45" spans="1:11" x14ac:dyDescent="0.3"/>
    <row r="46" spans="1:11" x14ac:dyDescent="0.3"/>
    <row r="47" spans="1:11" x14ac:dyDescent="0.3"/>
    <row r="48" spans="1:11"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sheetData>
  <mergeCells count="2">
    <mergeCell ref="C16:J16"/>
    <mergeCell ref="C3:J3"/>
  </mergeCells>
  <conditionalFormatting sqref="A77:I82">
    <cfRule type="expression" dxfId="2" priority="1">
      <formula>CELL("protect",A77)=1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9670-E72A-4ADB-ABEE-BC2E20B44788}">
  <dimension ref="A1:AP166"/>
  <sheetViews>
    <sheetView workbookViewId="0">
      <selection activeCell="A8" sqref="A8"/>
    </sheetView>
  </sheetViews>
  <sheetFormatPr defaultColWidth="0" defaultRowHeight="14.4" zeroHeight="1" x14ac:dyDescent="0.3"/>
  <cols>
    <col min="1" max="1" width="4.44140625" style="3" customWidth="1"/>
    <col min="2" max="2" width="13.554687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31" width="10.6640625" style="3" customWidth="1"/>
    <col min="32" max="42" width="0" style="3" hidden="1" customWidth="1"/>
    <col min="43" max="16384" width="10.6640625" style="3" hidden="1"/>
  </cols>
  <sheetData>
    <row r="1" spans="1:11" x14ac:dyDescent="0.3">
      <c r="A1" s="166"/>
      <c r="B1" s="151" t="s">
        <v>387</v>
      </c>
      <c r="C1" s="152"/>
      <c r="D1" s="152"/>
      <c r="E1" s="152"/>
      <c r="F1" s="152"/>
      <c r="G1" s="152"/>
      <c r="H1" s="152"/>
      <c r="I1" s="152"/>
      <c r="J1" s="153"/>
    </row>
    <row r="2" spans="1:11" x14ac:dyDescent="0.3">
      <c r="A2" s="167"/>
      <c r="B2" s="155"/>
      <c r="C2" s="152"/>
      <c r="D2" s="152"/>
      <c r="E2" s="152"/>
      <c r="F2" s="152"/>
      <c r="G2" s="152"/>
      <c r="H2" s="152"/>
      <c r="I2" s="152"/>
      <c r="J2" s="153"/>
    </row>
    <row r="3" spans="1:11" x14ac:dyDescent="0.3">
      <c r="A3" s="155" t="s">
        <v>6</v>
      </c>
      <c r="B3" s="151" t="s">
        <v>7</v>
      </c>
      <c r="C3" s="151" t="s">
        <v>370</v>
      </c>
      <c r="D3" s="157"/>
      <c r="E3" s="157"/>
      <c r="F3" s="157"/>
      <c r="G3" s="157"/>
      <c r="H3" s="157"/>
      <c r="I3" s="158"/>
      <c r="J3" s="153"/>
    </row>
    <row r="4" spans="1:11" x14ac:dyDescent="0.3">
      <c r="A4" s="167"/>
      <c r="B4" s="155"/>
      <c r="C4" s="159"/>
      <c r="D4" s="157"/>
      <c r="E4" s="157"/>
      <c r="F4" s="157"/>
      <c r="G4" s="157"/>
      <c r="H4" s="157"/>
      <c r="I4" s="160"/>
      <c r="J4" s="153"/>
    </row>
    <row r="5" spans="1:11" x14ac:dyDescent="0.3">
      <c r="A5" s="155" t="s">
        <v>9</v>
      </c>
      <c r="B5" s="156" t="s">
        <v>7</v>
      </c>
      <c r="C5" s="151" t="s">
        <v>371</v>
      </c>
      <c r="D5" s="158"/>
      <c r="E5" s="158"/>
      <c r="F5" s="158"/>
      <c r="G5" s="158"/>
      <c r="H5" s="158"/>
      <c r="I5" s="160"/>
      <c r="J5" s="153"/>
    </row>
    <row r="6" spans="1:11" ht="15" thickBot="1" x14ac:dyDescent="0.35">
      <c r="A6" s="155"/>
      <c r="B6" s="156"/>
      <c r="C6" s="151"/>
      <c r="D6" s="158"/>
      <c r="E6" s="158"/>
      <c r="F6" s="158"/>
      <c r="G6" s="158"/>
      <c r="H6" s="158"/>
      <c r="I6" s="160"/>
      <c r="J6" s="153"/>
    </row>
    <row r="7" spans="1:11" ht="15" thickBot="1" x14ac:dyDescent="0.35">
      <c r="A7" s="161" t="s">
        <v>13</v>
      </c>
      <c r="B7" s="162"/>
      <c r="C7" s="163"/>
      <c r="D7" s="163"/>
      <c r="E7" s="163"/>
      <c r="F7" s="163"/>
      <c r="G7" s="163"/>
      <c r="H7" s="163"/>
      <c r="I7" s="164"/>
      <c r="J7" s="165"/>
    </row>
    <row r="8" spans="1:11" x14ac:dyDescent="0.3">
      <c r="B8" s="3"/>
      <c r="K8" s="2"/>
    </row>
    <row r="9" spans="1:11" x14ac:dyDescent="0.3">
      <c r="B9" s="58" t="s">
        <v>113</v>
      </c>
      <c r="K9" s="2"/>
    </row>
    <row r="10" spans="1:11" x14ac:dyDescent="0.3">
      <c r="B10" s="3" t="s">
        <v>613</v>
      </c>
      <c r="K10" s="2"/>
    </row>
    <row r="11" spans="1:11" x14ac:dyDescent="0.3">
      <c r="A11" s="3" t="s">
        <v>15</v>
      </c>
      <c r="B11" s="3" t="s">
        <v>614</v>
      </c>
      <c r="E11" s="23"/>
      <c r="F11" s="23"/>
      <c r="G11" s="23"/>
      <c r="H11" s="23"/>
      <c r="I11" s="23"/>
      <c r="J11" s="23"/>
      <c r="K11" s="20"/>
    </row>
    <row r="12" spans="1:11" x14ac:dyDescent="0.3">
      <c r="B12" s="3" t="s">
        <v>615</v>
      </c>
      <c r="E12" s="23"/>
      <c r="F12" s="23"/>
      <c r="G12" s="23"/>
      <c r="H12" s="23"/>
      <c r="I12" s="23"/>
      <c r="J12" s="23"/>
      <c r="K12" s="20"/>
    </row>
    <row r="13" spans="1:11" x14ac:dyDescent="0.3">
      <c r="B13" s="3" t="s">
        <v>616</v>
      </c>
      <c r="E13" s="23"/>
      <c r="F13" s="23"/>
      <c r="G13" s="23"/>
      <c r="H13" s="23"/>
      <c r="I13" s="23"/>
      <c r="J13" s="23"/>
      <c r="K13" s="20"/>
    </row>
    <row r="14" spans="1:11" x14ac:dyDescent="0.3">
      <c r="B14" s="3"/>
      <c r="E14" s="23"/>
      <c r="F14" s="23"/>
      <c r="G14" s="23"/>
      <c r="H14" s="23"/>
      <c r="I14" s="23"/>
      <c r="J14" s="23"/>
      <c r="K14" s="20"/>
    </row>
    <row r="15" spans="1:11" x14ac:dyDescent="0.3">
      <c r="A15" s="3" t="s">
        <v>9</v>
      </c>
      <c r="B15" s="3" t="s">
        <v>617</v>
      </c>
      <c r="E15" s="23"/>
      <c r="F15" s="23"/>
      <c r="G15" s="23"/>
      <c r="H15" s="23"/>
      <c r="I15" s="23"/>
      <c r="J15" s="23"/>
      <c r="K15" s="20"/>
    </row>
    <row r="16" spans="1:11" x14ac:dyDescent="0.3">
      <c r="B16" s="3" t="s">
        <v>372</v>
      </c>
      <c r="K16" s="2"/>
    </row>
    <row r="17" spans="2:11" x14ac:dyDescent="0.3">
      <c r="B17" s="3" t="s">
        <v>618</v>
      </c>
      <c r="K17" s="2"/>
    </row>
    <row r="18" spans="2:11" x14ac:dyDescent="0.3">
      <c r="B18" s="3"/>
      <c r="K18" s="2"/>
    </row>
    <row r="19" spans="2:11" x14ac:dyDescent="0.3">
      <c r="B19" s="3"/>
      <c r="K19" s="2"/>
    </row>
    <row r="20" spans="2:11" x14ac:dyDescent="0.3">
      <c r="B20" s="3"/>
      <c r="K20" s="2"/>
    </row>
    <row r="21" spans="2:11" x14ac:dyDescent="0.3">
      <c r="B21" s="3"/>
      <c r="K21" s="2"/>
    </row>
    <row r="22" spans="2:11" x14ac:dyDescent="0.3">
      <c r="B22" s="3"/>
      <c r="K22" s="2"/>
    </row>
    <row r="23" spans="2:11" x14ac:dyDescent="0.3">
      <c r="B23" s="3"/>
      <c r="K23" s="2"/>
    </row>
    <row r="24" spans="2:11" x14ac:dyDescent="0.3">
      <c r="B24" s="3"/>
      <c r="K24" s="2"/>
    </row>
    <row r="25" spans="2:11" x14ac:dyDescent="0.3">
      <c r="B25" s="3"/>
      <c r="K25" s="2"/>
    </row>
    <row r="26" spans="2:11" x14ac:dyDescent="0.3">
      <c r="B26" s="3"/>
      <c r="K26" s="2"/>
    </row>
    <row r="27" spans="2:11" x14ac:dyDescent="0.3">
      <c r="B27" s="3"/>
      <c r="K27" s="2"/>
    </row>
    <row r="28" spans="2:11" x14ac:dyDescent="0.3">
      <c r="B28" s="3"/>
      <c r="K28" s="2"/>
    </row>
    <row r="29" spans="2:11" x14ac:dyDescent="0.3">
      <c r="B29" s="3"/>
      <c r="K29" s="2"/>
    </row>
    <row r="30" spans="2:11" x14ac:dyDescent="0.3">
      <c r="B30" s="3"/>
      <c r="K30" s="2"/>
    </row>
    <row r="31" spans="2:11" x14ac:dyDescent="0.3">
      <c r="B31" s="3"/>
      <c r="K31" s="2"/>
    </row>
    <row r="32" spans="2:11" x14ac:dyDescent="0.3">
      <c r="B32" s="3"/>
      <c r="K32" s="2"/>
    </row>
    <row r="33" spans="2:11" x14ac:dyDescent="0.3">
      <c r="B33" s="3"/>
      <c r="K33" s="2"/>
    </row>
    <row r="34" spans="2:11" x14ac:dyDescent="0.3"/>
    <row r="35" spans="2:11" x14ac:dyDescent="0.3"/>
    <row r="36" spans="2:11" x14ac:dyDescent="0.3"/>
    <row r="37" spans="2:11" x14ac:dyDescent="0.3"/>
    <row r="38" spans="2:11" x14ac:dyDescent="0.3"/>
    <row r="39" spans="2:11" x14ac:dyDescent="0.3"/>
    <row r="40" spans="2:11" x14ac:dyDescent="0.3"/>
    <row r="41" spans="2:11" x14ac:dyDescent="0.3"/>
    <row r="42" spans="2:11" x14ac:dyDescent="0.3"/>
    <row r="43" spans="2:11" x14ac:dyDescent="0.3"/>
    <row r="44" spans="2:11" x14ac:dyDescent="0.3"/>
    <row r="45" spans="2:11" x14ac:dyDescent="0.3"/>
    <row r="46" spans="2:11" x14ac:dyDescent="0.3"/>
    <row r="47" spans="2:11" x14ac:dyDescent="0.3"/>
    <row r="48" spans="2:11"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3" x14ac:dyDescent="0.3"/>
    <row r="164" x14ac:dyDescent="0.3"/>
    <row r="165" x14ac:dyDescent="0.3"/>
    <row r="166" x14ac:dyDescent="0.3"/>
  </sheetData>
  <conditionalFormatting sqref="A74:I79">
    <cfRule type="expression" dxfId="1" priority="1">
      <formula>CELL("protect",A74)=1</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9B08E-DCD2-49EC-A242-0B8B98BFCF1E}">
  <dimension ref="A1:AQ175"/>
  <sheetViews>
    <sheetView workbookViewId="0">
      <selection activeCell="A12" sqref="A12"/>
    </sheetView>
  </sheetViews>
  <sheetFormatPr defaultColWidth="0" defaultRowHeight="14.4" zeroHeight="1" x14ac:dyDescent="0.3"/>
  <cols>
    <col min="1" max="1" width="4.44140625" style="15" customWidth="1"/>
    <col min="2" max="2" width="14.5546875" style="12" customWidth="1"/>
    <col min="3" max="3" width="10.6640625" style="3" customWidth="1"/>
    <col min="4" max="4" width="17.44140625" style="3" customWidth="1"/>
    <col min="5" max="5" width="16" style="3" customWidth="1"/>
    <col min="6" max="8" width="13.6640625" style="3" customWidth="1"/>
    <col min="9" max="9" width="24" style="3" customWidth="1"/>
    <col min="10" max="33" width="10.6640625" style="3" customWidth="1"/>
    <col min="34" max="43" width="0" style="3" hidden="1" customWidth="1"/>
    <col min="44" max="16384" width="10.6640625" style="3" hidden="1"/>
  </cols>
  <sheetData>
    <row r="1" spans="1:10" x14ac:dyDescent="0.3">
      <c r="A1" s="150"/>
      <c r="B1" s="151" t="s">
        <v>389</v>
      </c>
      <c r="C1" s="152"/>
      <c r="D1" s="152"/>
      <c r="E1" s="152"/>
      <c r="F1" s="152"/>
      <c r="G1" s="152"/>
      <c r="H1" s="152"/>
      <c r="I1" s="153"/>
    </row>
    <row r="2" spans="1:10" x14ac:dyDescent="0.3">
      <c r="A2" s="154"/>
      <c r="B2" s="155"/>
      <c r="C2" s="152"/>
      <c r="D2" s="152"/>
      <c r="E2" s="152"/>
      <c r="F2" s="152"/>
      <c r="G2" s="152"/>
      <c r="H2" s="152"/>
      <c r="I2" s="153"/>
    </row>
    <row r="3" spans="1:10" ht="28.95" customHeight="1" x14ac:dyDescent="0.3">
      <c r="A3" s="179"/>
      <c r="B3" s="155"/>
      <c r="C3" s="307" t="s">
        <v>619</v>
      </c>
      <c r="D3" s="307"/>
      <c r="E3" s="307"/>
      <c r="F3" s="307"/>
      <c r="G3" s="307"/>
      <c r="H3" s="307"/>
      <c r="I3" s="308"/>
    </row>
    <row r="4" spans="1:10" x14ac:dyDescent="0.3">
      <c r="A4" s="179"/>
      <c r="B4" s="155"/>
      <c r="C4" s="152"/>
      <c r="D4" s="152"/>
      <c r="E4" s="152"/>
      <c r="F4" s="152"/>
      <c r="G4" s="152"/>
      <c r="H4" s="152"/>
      <c r="I4" s="153"/>
    </row>
    <row r="5" spans="1:10" x14ac:dyDescent="0.3">
      <c r="A5" s="151" t="s">
        <v>6</v>
      </c>
      <c r="B5" s="156" t="s">
        <v>10</v>
      </c>
      <c r="C5" s="151" t="s">
        <v>620</v>
      </c>
      <c r="D5" s="157"/>
      <c r="E5" s="157"/>
      <c r="F5" s="157"/>
      <c r="G5" s="157"/>
      <c r="H5" s="157"/>
      <c r="I5" s="153"/>
    </row>
    <row r="6" spans="1:10" x14ac:dyDescent="0.3">
      <c r="A6" s="151"/>
      <c r="B6" s="156"/>
      <c r="C6" s="151"/>
      <c r="D6" s="157"/>
      <c r="E6" s="157"/>
      <c r="F6" s="157"/>
      <c r="G6" s="157"/>
      <c r="H6" s="157"/>
      <c r="I6" s="153"/>
    </row>
    <row r="7" spans="1:10" x14ac:dyDescent="0.3">
      <c r="A7" s="151" t="s">
        <v>9</v>
      </c>
      <c r="B7" s="156" t="s">
        <v>10</v>
      </c>
      <c r="C7" s="151" t="s">
        <v>621</v>
      </c>
      <c r="D7" s="157"/>
      <c r="E7" s="157"/>
      <c r="F7" s="157"/>
      <c r="G7" s="157"/>
      <c r="H7" s="157"/>
      <c r="I7" s="153"/>
    </row>
    <row r="8" spans="1:10" x14ac:dyDescent="0.3">
      <c r="A8" s="154"/>
      <c r="B8" s="155"/>
      <c r="C8" s="159"/>
      <c r="D8" s="157"/>
      <c r="E8" s="157"/>
      <c r="F8" s="157"/>
      <c r="G8" s="157"/>
      <c r="H8" s="157"/>
      <c r="I8" s="153"/>
    </row>
    <row r="9" spans="1:10" x14ac:dyDescent="0.3">
      <c r="A9" s="151" t="s">
        <v>12</v>
      </c>
      <c r="B9" s="156" t="s">
        <v>7</v>
      </c>
      <c r="C9" s="151" t="s">
        <v>373</v>
      </c>
      <c r="D9" s="158"/>
      <c r="E9" s="158"/>
      <c r="F9" s="158"/>
      <c r="G9" s="158"/>
      <c r="H9" s="158"/>
      <c r="I9" s="153"/>
    </row>
    <row r="10" spans="1:10" ht="15" thickBot="1" x14ac:dyDescent="0.35">
      <c r="A10" s="151"/>
      <c r="B10" s="156"/>
      <c r="C10" s="151"/>
      <c r="D10" s="158"/>
      <c r="E10" s="158"/>
      <c r="F10" s="158"/>
      <c r="G10" s="158"/>
      <c r="H10" s="158"/>
      <c r="I10" s="153"/>
    </row>
    <row r="11" spans="1:10" ht="15" thickBot="1" x14ac:dyDescent="0.35">
      <c r="A11" s="161" t="s">
        <v>13</v>
      </c>
      <c r="B11" s="162"/>
      <c r="C11" s="163"/>
      <c r="D11" s="163"/>
      <c r="E11" s="163"/>
      <c r="F11" s="163"/>
      <c r="G11" s="163"/>
      <c r="H11" s="163"/>
      <c r="I11" s="165"/>
    </row>
    <row r="12" spans="1:10" x14ac:dyDescent="0.3">
      <c r="B12" s="3"/>
    </row>
    <row r="13" spans="1:10" x14ac:dyDescent="0.3">
      <c r="B13" s="58" t="s">
        <v>374</v>
      </c>
    </row>
    <row r="14" spans="1:10" x14ac:dyDescent="0.3">
      <c r="A14" s="3"/>
      <c r="B14" s="23" t="s">
        <v>622</v>
      </c>
      <c r="D14" s="23"/>
      <c r="F14" s="23"/>
      <c r="G14" s="23"/>
      <c r="H14" s="23"/>
      <c r="I14" s="23"/>
      <c r="J14" s="23"/>
    </row>
    <row r="15" spans="1:10" x14ac:dyDescent="0.3">
      <c r="A15" s="15" t="s">
        <v>15</v>
      </c>
      <c r="B15" s="3" t="s">
        <v>626</v>
      </c>
      <c r="D15" s="23"/>
      <c r="F15" s="23"/>
      <c r="G15" s="23"/>
      <c r="H15" s="23"/>
      <c r="I15" s="23"/>
      <c r="J15" s="23"/>
    </row>
    <row r="16" spans="1:10" x14ac:dyDescent="0.3">
      <c r="B16" s="3" t="s">
        <v>375</v>
      </c>
      <c r="D16" s="23"/>
      <c r="F16" s="23"/>
      <c r="G16" s="23"/>
      <c r="H16" s="23"/>
      <c r="I16" s="23"/>
      <c r="J16" s="23"/>
    </row>
    <row r="17" spans="1:10" x14ac:dyDescent="0.3">
      <c r="B17" s="3"/>
      <c r="D17" s="23"/>
      <c r="F17" s="23"/>
      <c r="G17" s="23"/>
      <c r="H17" s="23"/>
      <c r="I17" s="23"/>
      <c r="J17" s="23"/>
    </row>
    <row r="18" spans="1:10" x14ac:dyDescent="0.3">
      <c r="A18" s="3"/>
      <c r="B18" s="3" t="s">
        <v>623</v>
      </c>
      <c r="D18" s="23"/>
      <c r="F18" s="23"/>
      <c r="G18" s="23"/>
      <c r="H18" s="23"/>
      <c r="I18" s="23"/>
      <c r="J18" s="23"/>
    </row>
    <row r="19" spans="1:10" x14ac:dyDescent="0.3">
      <c r="A19" s="3"/>
      <c r="B19" s="3" t="s">
        <v>625</v>
      </c>
      <c r="D19" s="23"/>
      <c r="F19" s="23"/>
      <c r="G19" s="23"/>
      <c r="H19" s="23"/>
      <c r="I19" s="23"/>
      <c r="J19" s="23"/>
    </row>
    <row r="20" spans="1:10" x14ac:dyDescent="0.3">
      <c r="A20" s="15" t="s">
        <v>17</v>
      </c>
      <c r="B20" s="3" t="s">
        <v>376</v>
      </c>
      <c r="D20" s="23"/>
      <c r="F20" s="23"/>
      <c r="G20" s="23"/>
      <c r="H20" s="23"/>
      <c r="I20" s="23"/>
      <c r="J20" s="23"/>
    </row>
    <row r="21" spans="1:10" x14ac:dyDescent="0.3">
      <c r="B21" s="3" t="s">
        <v>377</v>
      </c>
      <c r="D21" s="23"/>
      <c r="F21" s="23"/>
      <c r="G21" s="23"/>
      <c r="H21" s="23"/>
      <c r="I21" s="23"/>
      <c r="J21" s="23"/>
    </row>
    <row r="22" spans="1:10" x14ac:dyDescent="0.3">
      <c r="B22" s="3" t="s">
        <v>378</v>
      </c>
      <c r="D22" s="23"/>
      <c r="F22" s="23"/>
      <c r="G22" s="23"/>
      <c r="H22" s="23"/>
      <c r="I22" s="23"/>
      <c r="J22" s="23"/>
    </row>
    <row r="23" spans="1:10" x14ac:dyDescent="0.3">
      <c r="B23" s="3" t="s">
        <v>379</v>
      </c>
    </row>
    <row r="24" spans="1:10" x14ac:dyDescent="0.3">
      <c r="B24" s="3"/>
    </row>
    <row r="25" spans="1:10" x14ac:dyDescent="0.3">
      <c r="A25" s="3"/>
      <c r="B25" s="3" t="s">
        <v>624</v>
      </c>
    </row>
    <row r="26" spans="1:10" x14ac:dyDescent="0.3">
      <c r="A26" s="15" t="s">
        <v>19</v>
      </c>
      <c r="B26" s="3" t="s">
        <v>380</v>
      </c>
    </row>
    <row r="27" spans="1:10" x14ac:dyDescent="0.3">
      <c r="B27" s="3" t="s">
        <v>381</v>
      </c>
    </row>
    <row r="28" spans="1:10" x14ac:dyDescent="0.3">
      <c r="B28" s="3" t="s">
        <v>382</v>
      </c>
    </row>
    <row r="29" spans="1:10" x14ac:dyDescent="0.3">
      <c r="B29" s="3"/>
    </row>
    <row r="30" spans="1:10" x14ac:dyDescent="0.3">
      <c r="B30" s="3"/>
    </row>
    <row r="31" spans="1:10" x14ac:dyDescent="0.3">
      <c r="B31" s="3"/>
    </row>
    <row r="32" spans="1:10" x14ac:dyDescent="0.3">
      <c r="B32" s="3"/>
    </row>
    <row r="33" spans="2:2" x14ac:dyDescent="0.3">
      <c r="B33" s="3"/>
    </row>
    <row r="34" spans="2:2" x14ac:dyDescent="0.3">
      <c r="B34" s="3"/>
    </row>
    <row r="35" spans="2:2" x14ac:dyDescent="0.3">
      <c r="B35" s="3"/>
    </row>
    <row r="36" spans="2:2" x14ac:dyDescent="0.3">
      <c r="B36" s="3"/>
    </row>
    <row r="37" spans="2:2" x14ac:dyDescent="0.3">
      <c r="B37" s="3"/>
    </row>
    <row r="38" spans="2:2" x14ac:dyDescent="0.3">
      <c r="B38" s="3"/>
    </row>
    <row r="39" spans="2:2" x14ac:dyDescent="0.3">
      <c r="B39" s="3"/>
    </row>
    <row r="40" spans="2:2" x14ac:dyDescent="0.3"/>
    <row r="41" spans="2:2" x14ac:dyDescent="0.3"/>
    <row r="42" spans="2:2" x14ac:dyDescent="0.3"/>
    <row r="43" spans="2:2" x14ac:dyDescent="0.3"/>
    <row r="44" spans="2:2" x14ac:dyDescent="0.3"/>
    <row r="45" spans="2:2" x14ac:dyDescent="0.3"/>
    <row r="46" spans="2:2" x14ac:dyDescent="0.3"/>
    <row r="47" spans="2:2" x14ac:dyDescent="0.3"/>
    <row r="48" spans="2:2"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sheetData>
  <mergeCells count="1">
    <mergeCell ref="C3:I3"/>
  </mergeCells>
  <conditionalFormatting sqref="A80:H85">
    <cfRule type="expression" dxfId="0" priority="1">
      <formula>CELL("protect",A80)=1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B2CE5-D235-4A4F-B547-52666D836979}">
  <dimension ref="A1:AP243"/>
  <sheetViews>
    <sheetView workbookViewId="0">
      <selection activeCell="A19" sqref="A19"/>
    </sheetView>
  </sheetViews>
  <sheetFormatPr defaultColWidth="0" defaultRowHeight="14.4" zeroHeight="1" x14ac:dyDescent="0.3"/>
  <cols>
    <col min="1" max="1" width="4.44140625" style="3" customWidth="1"/>
    <col min="2" max="2" width="15.88671875" style="12" customWidth="1"/>
    <col min="3" max="3" width="10.6640625" style="3" customWidth="1"/>
    <col min="4" max="4" width="17.44140625" style="3" customWidth="1"/>
    <col min="5" max="5" width="16" style="3" customWidth="1"/>
    <col min="6" max="8" width="13.6640625" style="3" customWidth="1"/>
    <col min="9" max="9" width="24" style="3" customWidth="1"/>
    <col min="10" max="30" width="10.6640625" style="3" customWidth="1"/>
    <col min="31" max="42" width="0" style="3" hidden="1" customWidth="1"/>
    <col min="43" max="16384" width="10.6640625" style="3" hidden="1"/>
  </cols>
  <sheetData>
    <row r="1" spans="1:9" x14ac:dyDescent="0.3">
      <c r="A1" s="166"/>
      <c r="B1" s="151" t="s">
        <v>21</v>
      </c>
      <c r="C1" s="152"/>
      <c r="D1" s="152"/>
      <c r="E1" s="152"/>
      <c r="F1" s="152"/>
      <c r="G1" s="152"/>
      <c r="H1" s="152"/>
      <c r="I1" s="153"/>
    </row>
    <row r="2" spans="1:9" x14ac:dyDescent="0.3">
      <c r="A2" s="167"/>
      <c r="B2" s="155"/>
      <c r="C2" s="152"/>
      <c r="D2" s="152"/>
      <c r="E2" s="152"/>
      <c r="F2" s="152"/>
      <c r="G2" s="152"/>
      <c r="H2" s="152"/>
      <c r="I2" s="153"/>
    </row>
    <row r="3" spans="1:9" x14ac:dyDescent="0.3">
      <c r="A3" s="168"/>
      <c r="B3" s="169" t="s">
        <v>22</v>
      </c>
      <c r="C3" s="170"/>
      <c r="D3" s="170"/>
      <c r="E3" s="170"/>
      <c r="F3" s="152"/>
      <c r="G3" s="152"/>
      <c r="H3" s="152"/>
      <c r="I3" s="153"/>
    </row>
    <row r="4" spans="1:9" x14ac:dyDescent="0.3">
      <c r="A4" s="168"/>
      <c r="B4" s="169"/>
      <c r="C4" s="170"/>
      <c r="D4" s="170"/>
      <c r="E4" s="170"/>
      <c r="F4" s="152"/>
      <c r="G4" s="152"/>
      <c r="H4" s="152"/>
      <c r="I4" s="153"/>
    </row>
    <row r="5" spans="1:9" x14ac:dyDescent="0.3">
      <c r="A5" s="168"/>
      <c r="B5" s="169" t="s">
        <v>23</v>
      </c>
      <c r="C5" s="169"/>
      <c r="D5" s="169"/>
      <c r="E5" s="169"/>
      <c r="F5" s="152"/>
      <c r="G5" s="152"/>
      <c r="H5" s="152"/>
      <c r="I5" s="153"/>
    </row>
    <row r="6" spans="1:9" x14ac:dyDescent="0.3">
      <c r="A6" s="168"/>
      <c r="B6" s="169"/>
      <c r="C6" s="169" t="s">
        <v>24</v>
      </c>
      <c r="D6" s="171"/>
      <c r="E6" s="171"/>
      <c r="F6" s="152"/>
      <c r="G6" s="152"/>
      <c r="H6" s="152"/>
      <c r="I6" s="153"/>
    </row>
    <row r="7" spans="1:9" x14ac:dyDescent="0.3">
      <c r="A7" s="168"/>
      <c r="B7" s="172"/>
      <c r="C7" s="169" t="s">
        <v>25</v>
      </c>
      <c r="D7" s="171"/>
      <c r="E7" s="171"/>
      <c r="F7" s="152"/>
      <c r="G7" s="152"/>
      <c r="H7" s="152"/>
      <c r="I7" s="153"/>
    </row>
    <row r="8" spans="1:9" x14ac:dyDescent="0.3">
      <c r="A8" s="168"/>
      <c r="B8" s="172"/>
      <c r="C8" s="169" t="s">
        <v>26</v>
      </c>
      <c r="D8" s="171"/>
      <c r="E8" s="171"/>
      <c r="F8" s="152"/>
      <c r="G8" s="152"/>
      <c r="H8" s="152"/>
      <c r="I8" s="153"/>
    </row>
    <row r="9" spans="1:9" x14ac:dyDescent="0.3">
      <c r="A9" s="168"/>
      <c r="B9" s="172"/>
      <c r="C9" s="169"/>
      <c r="D9" s="171"/>
      <c r="E9" s="171"/>
      <c r="F9" s="170"/>
      <c r="G9" s="152"/>
      <c r="H9" s="152"/>
      <c r="I9" s="153"/>
    </row>
    <row r="10" spans="1:9" x14ac:dyDescent="0.3">
      <c r="A10" s="168"/>
      <c r="B10" s="172" t="s">
        <v>27</v>
      </c>
      <c r="C10" s="169"/>
      <c r="D10" s="171"/>
      <c r="E10" s="171"/>
      <c r="F10" s="169"/>
      <c r="G10" s="152"/>
      <c r="H10" s="152"/>
      <c r="I10" s="153"/>
    </row>
    <row r="11" spans="1:9" x14ac:dyDescent="0.3">
      <c r="A11" s="168"/>
      <c r="B11" s="173"/>
      <c r="C11" s="169" t="s">
        <v>423</v>
      </c>
      <c r="D11" s="170"/>
      <c r="E11" s="171"/>
      <c r="F11" s="169"/>
      <c r="G11" s="152"/>
      <c r="H11" s="152"/>
      <c r="I11" s="153"/>
    </row>
    <row r="12" spans="1:9" x14ac:dyDescent="0.3">
      <c r="A12" s="168"/>
      <c r="B12" s="173"/>
      <c r="C12" s="169" t="s">
        <v>424</v>
      </c>
      <c r="D12" s="170"/>
      <c r="E12" s="171"/>
      <c r="F12" s="169"/>
      <c r="G12" s="152"/>
      <c r="H12" s="152"/>
      <c r="I12" s="153"/>
    </row>
    <row r="13" spans="1:9" x14ac:dyDescent="0.3">
      <c r="A13" s="168"/>
      <c r="B13" s="173"/>
      <c r="C13" s="169" t="s">
        <v>425</v>
      </c>
      <c r="D13" s="170"/>
      <c r="E13" s="171"/>
      <c r="F13" s="169"/>
      <c r="G13" s="152"/>
      <c r="H13" s="152"/>
      <c r="I13" s="153"/>
    </row>
    <row r="14" spans="1:9" x14ac:dyDescent="0.3">
      <c r="A14" s="168"/>
      <c r="B14" s="173"/>
      <c r="C14" s="169" t="s">
        <v>426</v>
      </c>
      <c r="D14" s="170"/>
      <c r="E14" s="171"/>
      <c r="F14" s="169"/>
      <c r="G14" s="152"/>
      <c r="H14" s="152"/>
      <c r="I14" s="153"/>
    </row>
    <row r="15" spans="1:9" x14ac:dyDescent="0.3">
      <c r="A15" s="168"/>
      <c r="B15" s="173"/>
      <c r="C15" s="169" t="s">
        <v>427</v>
      </c>
      <c r="D15" s="170"/>
      <c r="E15" s="171"/>
      <c r="F15" s="169"/>
      <c r="G15" s="152"/>
      <c r="H15" s="152"/>
      <c r="I15" s="153"/>
    </row>
    <row r="16" spans="1:9" x14ac:dyDescent="0.3">
      <c r="A16" s="168"/>
      <c r="B16" s="173"/>
      <c r="C16" s="169" t="s">
        <v>428</v>
      </c>
      <c r="D16" s="170"/>
      <c r="E16" s="171"/>
      <c r="F16" s="169"/>
      <c r="G16" s="152"/>
      <c r="H16" s="152"/>
      <c r="I16" s="153"/>
    </row>
    <row r="17" spans="1:9" ht="15" thickBot="1" x14ac:dyDescent="0.35">
      <c r="A17" s="155"/>
      <c r="B17" s="156"/>
      <c r="C17" s="151"/>
      <c r="D17" s="158"/>
      <c r="E17" s="158"/>
      <c r="F17" s="158"/>
      <c r="G17" s="158"/>
      <c r="H17" s="158"/>
      <c r="I17" s="153"/>
    </row>
    <row r="18" spans="1:9" ht="15" thickBot="1" x14ac:dyDescent="0.35">
      <c r="A18" s="161" t="s">
        <v>13</v>
      </c>
      <c r="B18" s="162"/>
      <c r="C18" s="163"/>
      <c r="D18" s="163"/>
      <c r="E18" s="163"/>
      <c r="F18" s="163"/>
      <c r="G18" s="163"/>
      <c r="H18" s="163"/>
      <c r="I18" s="165"/>
    </row>
    <row r="19" spans="1:9" x14ac:dyDescent="0.3">
      <c r="A19" s="24"/>
      <c r="C19" s="13"/>
      <c r="D19" s="13"/>
      <c r="E19" s="13"/>
      <c r="F19" s="13"/>
      <c r="G19" s="13"/>
      <c r="H19" s="13"/>
    </row>
    <row r="20" spans="1:9" s="2" customFormat="1" ht="14.85" customHeight="1" x14ac:dyDescent="0.3">
      <c r="B20" s="36" t="s">
        <v>28</v>
      </c>
      <c r="D20" s="25"/>
      <c r="G20" s="1"/>
    </row>
    <row r="21" spans="1:9" s="2" customFormat="1" ht="14.85" customHeight="1" x14ac:dyDescent="0.3">
      <c r="B21" s="2" t="s">
        <v>29</v>
      </c>
      <c r="D21" s="25"/>
      <c r="G21" s="1"/>
    </row>
    <row r="22" spans="1:9" s="2" customFormat="1" ht="14.85" customHeight="1" x14ac:dyDescent="0.3">
      <c r="B22" s="2" t="s">
        <v>30</v>
      </c>
      <c r="D22" s="25"/>
      <c r="G22" s="1"/>
    </row>
    <row r="23" spans="1:9" s="2" customFormat="1" ht="14.85" customHeight="1" x14ac:dyDescent="0.3">
      <c r="B23" s="2" t="s">
        <v>31</v>
      </c>
      <c r="D23" s="25"/>
      <c r="G23" s="1"/>
    </row>
    <row r="24" spans="1:9" s="2" customFormat="1" ht="14.85" customHeight="1" x14ac:dyDescent="0.3">
      <c r="B24" s="2" t="s">
        <v>32</v>
      </c>
      <c r="D24" s="25"/>
      <c r="G24" s="1"/>
    </row>
    <row r="25" spans="1:9" s="2" customFormat="1" ht="14.85" customHeight="1" x14ac:dyDescent="0.3">
      <c r="D25" s="25"/>
      <c r="G25" s="1"/>
    </row>
    <row r="26" spans="1:9" s="20" customFormat="1" ht="14.85" customHeight="1" x14ac:dyDescent="0.3"/>
    <row r="27" spans="1:9" s="20" customFormat="1" ht="14.85" customHeight="1" x14ac:dyDescent="0.3"/>
    <row r="28" spans="1:9" s="20" customFormat="1" ht="14.85" customHeight="1" x14ac:dyDescent="0.3"/>
    <row r="29" spans="1:9" s="2" customFormat="1" ht="14.85" customHeight="1" x14ac:dyDescent="0.3">
      <c r="C29" s="3"/>
      <c r="D29" s="20"/>
    </row>
    <row r="30" spans="1:9" s="2" customFormat="1" ht="14.85" customHeight="1" x14ac:dyDescent="0.3">
      <c r="B30" s="20"/>
      <c r="C30" s="20"/>
      <c r="D30" s="20"/>
    </row>
    <row r="31" spans="1:9" s="2" customFormat="1" ht="14.85" customHeight="1" x14ac:dyDescent="0.3">
      <c r="B31" s="20"/>
      <c r="D31" s="20"/>
    </row>
    <row r="32" spans="1:9" s="2" customFormat="1" ht="14.85" customHeight="1" x14ac:dyDescent="0.3">
      <c r="B32" s="20"/>
      <c r="C32" s="20"/>
      <c r="D32" s="20"/>
    </row>
    <row r="33" spans="2:5" s="2" customFormat="1" ht="14.85" customHeight="1" x14ac:dyDescent="0.3">
      <c r="B33" s="20"/>
      <c r="D33" s="20"/>
    </row>
    <row r="34" spans="2:5" s="2" customFormat="1" ht="14.85" customHeight="1" x14ac:dyDescent="0.3">
      <c r="B34" s="20"/>
      <c r="C34" s="20"/>
      <c r="D34" s="20"/>
    </row>
    <row r="35" spans="2:5" s="2" customFormat="1" ht="14.85" customHeight="1" x14ac:dyDescent="0.3">
      <c r="B35" s="20"/>
      <c r="D35" s="20"/>
    </row>
    <row r="36" spans="2:5" s="2" customFormat="1" ht="14.85" customHeight="1" x14ac:dyDescent="0.3">
      <c r="B36" s="4"/>
      <c r="D36" s="26"/>
      <c r="E36" s="27"/>
    </row>
    <row r="37" spans="2:5" s="2" customFormat="1" ht="14.85" customHeight="1" x14ac:dyDescent="0.3">
      <c r="D37" s="26"/>
      <c r="E37" s="27"/>
    </row>
    <row r="38" spans="2:5" s="2" customFormat="1" ht="14.85" customHeight="1" x14ac:dyDescent="0.3">
      <c r="B38" s="4"/>
      <c r="D38" s="26"/>
      <c r="E38" s="27"/>
    </row>
    <row r="39" spans="2:5" s="2" customFormat="1" ht="14.85" customHeight="1" x14ac:dyDescent="0.3">
      <c r="B39" s="4"/>
    </row>
    <row r="40" spans="2:5" s="2" customFormat="1" ht="14.85" customHeight="1" x14ac:dyDescent="0.3">
      <c r="B40" s="4"/>
    </row>
    <row r="41" spans="2:5" s="2" customFormat="1" ht="14.85" customHeight="1" x14ac:dyDescent="0.3">
      <c r="B41" s="4"/>
    </row>
    <row r="42" spans="2:5" s="2" customFormat="1" ht="14.85" customHeight="1" x14ac:dyDescent="0.3"/>
    <row r="43" spans="2:5" s="2" customFormat="1" ht="14.85" customHeight="1" x14ac:dyDescent="0.3">
      <c r="B43" s="4"/>
    </row>
    <row r="44" spans="2:5" s="2" customFormat="1" ht="14.85" customHeight="1" x14ac:dyDescent="0.3">
      <c r="B44" s="4"/>
    </row>
    <row r="45" spans="2:5" s="2" customFormat="1" ht="14.85" customHeight="1" x14ac:dyDescent="0.3">
      <c r="B45" s="4"/>
    </row>
    <row r="46" spans="2:5" s="2" customFormat="1" ht="14.85" customHeight="1" x14ac:dyDescent="0.3"/>
    <row r="47" spans="2:5" s="2" customFormat="1" ht="14.85" customHeight="1" x14ac:dyDescent="0.3"/>
    <row r="48" spans="2:5" s="21" customFormat="1" ht="14.85" customHeight="1" x14ac:dyDescent="0.3">
      <c r="B48" s="2"/>
      <c r="C48" s="18"/>
    </row>
    <row r="49" spans="1:3" s="21" customFormat="1" ht="14.85" customHeight="1" x14ac:dyDescent="0.3">
      <c r="A49" s="2"/>
      <c r="B49" s="2"/>
      <c r="C49" s="2"/>
    </row>
    <row r="50" spans="1:3" s="21" customFormat="1" ht="14.85" customHeight="1" x14ac:dyDescent="0.3">
      <c r="A50" s="2"/>
      <c r="B50" s="1"/>
      <c r="C50" s="1"/>
    </row>
    <row r="51" spans="1:3" s="21" customFormat="1" ht="14.85" customHeight="1" x14ac:dyDescent="0.3">
      <c r="A51" s="2"/>
      <c r="B51" s="2"/>
      <c r="C51" s="2"/>
    </row>
    <row r="52" spans="1:3" s="21" customFormat="1" ht="14.85" customHeight="1" x14ac:dyDescent="0.3">
      <c r="A52" s="2"/>
      <c r="B52" s="20"/>
      <c r="C52" s="2"/>
    </row>
    <row r="53" spans="1:3" s="21" customFormat="1" ht="14.85" customHeight="1" x14ac:dyDescent="0.3">
      <c r="A53" s="2"/>
      <c r="B53" s="2"/>
      <c r="C53" s="2"/>
    </row>
    <row r="54" spans="1:3" x14ac:dyDescent="0.3"/>
    <row r="55" spans="1:3" x14ac:dyDescent="0.3"/>
    <row r="56" spans="1:3" x14ac:dyDescent="0.3"/>
    <row r="57" spans="1:3" x14ac:dyDescent="0.3"/>
    <row r="58" spans="1:3" x14ac:dyDescent="0.3"/>
    <row r="59" spans="1:3" x14ac:dyDescent="0.3"/>
    <row r="60" spans="1:3" x14ac:dyDescent="0.3"/>
    <row r="61" spans="1:3" x14ac:dyDescent="0.3"/>
    <row r="62" spans="1:3" x14ac:dyDescent="0.3"/>
    <row r="63" spans="1:3" x14ac:dyDescent="0.3"/>
    <row r="64" spans="1:3"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74" x14ac:dyDescent="0.3"/>
    <row r="175" x14ac:dyDescent="0.3"/>
    <row r="176" x14ac:dyDescent="0.3"/>
    <row r="229" x14ac:dyDescent="0.3"/>
    <row r="230" x14ac:dyDescent="0.3"/>
    <row r="231" x14ac:dyDescent="0.3"/>
    <row r="232" x14ac:dyDescent="0.3"/>
    <row r="233" x14ac:dyDescent="0.3"/>
    <row r="234" x14ac:dyDescent="0.3"/>
    <row r="235" x14ac:dyDescent="0.3"/>
    <row r="236" x14ac:dyDescent="0.3"/>
    <row r="237" x14ac:dyDescent="0.3"/>
    <row r="238" x14ac:dyDescent="0.3"/>
    <row r="239" x14ac:dyDescent="0.3"/>
    <row r="240" x14ac:dyDescent="0.3"/>
    <row r="241" x14ac:dyDescent="0.3"/>
    <row r="242" x14ac:dyDescent="0.3"/>
    <row r="243" x14ac:dyDescent="0.3"/>
  </sheetData>
  <conditionalFormatting sqref="A87:H92">
    <cfRule type="expression" dxfId="22" priority="1">
      <formula>CELL("protect",A87)=1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3DF02-D335-4AC4-9585-AA4C2B688B6B}">
  <dimension ref="A1:AP237"/>
  <sheetViews>
    <sheetView workbookViewId="0">
      <selection activeCell="A14" sqref="A14"/>
    </sheetView>
  </sheetViews>
  <sheetFormatPr defaultColWidth="0" defaultRowHeight="14.4" zeroHeight="1" x14ac:dyDescent="0.3"/>
  <cols>
    <col min="1" max="1" width="4.44140625" style="3" customWidth="1"/>
    <col min="2" max="2" width="13.5546875" style="12" customWidth="1"/>
    <col min="3" max="3" width="15.33203125" style="3" customWidth="1"/>
    <col min="4" max="4" width="17.44140625" style="3" customWidth="1"/>
    <col min="5" max="5" width="16" style="3" customWidth="1"/>
    <col min="6" max="8" width="13.6640625" style="3" customWidth="1"/>
    <col min="9" max="9" width="24" style="3" customWidth="1"/>
    <col min="10" max="35" width="10.6640625" style="3" customWidth="1"/>
    <col min="36" max="42" width="0" style="3" hidden="1" customWidth="1"/>
    <col min="43" max="16384" width="10.6640625" style="3" hidden="1"/>
  </cols>
  <sheetData>
    <row r="1" spans="1:9" x14ac:dyDescent="0.3">
      <c r="A1" s="166"/>
      <c r="B1" s="151" t="s">
        <v>33</v>
      </c>
      <c r="C1" s="152"/>
      <c r="D1" s="152"/>
      <c r="E1" s="152"/>
      <c r="F1" s="152"/>
      <c r="G1" s="152"/>
      <c r="H1" s="152"/>
      <c r="I1" s="153"/>
    </row>
    <row r="2" spans="1:9" x14ac:dyDescent="0.3">
      <c r="A2" s="167"/>
      <c r="B2" s="155"/>
      <c r="C2" s="152"/>
      <c r="D2" s="152"/>
      <c r="E2" s="152"/>
      <c r="F2" s="152"/>
      <c r="G2" s="152"/>
      <c r="H2" s="152"/>
      <c r="I2" s="153"/>
    </row>
    <row r="3" spans="1:9" x14ac:dyDescent="0.3">
      <c r="A3" s="168"/>
      <c r="B3" s="169" t="s">
        <v>429</v>
      </c>
      <c r="C3" s="170"/>
      <c r="D3" s="170"/>
      <c r="E3" s="170"/>
      <c r="F3" s="170"/>
      <c r="G3" s="152"/>
      <c r="H3" s="152"/>
      <c r="I3" s="153"/>
    </row>
    <row r="4" spans="1:9" x14ac:dyDescent="0.3">
      <c r="A4" s="168"/>
      <c r="B4" s="169"/>
      <c r="C4" s="169"/>
      <c r="D4" s="169"/>
      <c r="E4" s="169"/>
      <c r="F4" s="169"/>
      <c r="G4" s="152"/>
      <c r="H4" s="152"/>
      <c r="I4" s="153"/>
    </row>
    <row r="5" spans="1:9" ht="28.8" x14ac:dyDescent="0.3">
      <c r="A5" s="168"/>
      <c r="B5" s="174" t="s">
        <v>34</v>
      </c>
      <c r="C5" s="174" t="s">
        <v>35</v>
      </c>
      <c r="D5" s="174" t="s">
        <v>36</v>
      </c>
      <c r="E5" s="171"/>
      <c r="F5" s="169"/>
      <c r="G5" s="152"/>
      <c r="H5" s="152"/>
      <c r="I5" s="153"/>
    </row>
    <row r="6" spans="1:9" x14ac:dyDescent="0.3">
      <c r="A6" s="168"/>
      <c r="B6" s="175">
        <v>1</v>
      </c>
      <c r="C6" s="174" t="s">
        <v>37</v>
      </c>
      <c r="D6" s="176">
        <v>2000</v>
      </c>
      <c r="E6" s="171"/>
      <c r="F6" s="169"/>
      <c r="G6" s="152"/>
      <c r="H6" s="152"/>
      <c r="I6" s="153"/>
    </row>
    <row r="7" spans="1:9" x14ac:dyDescent="0.3">
      <c r="A7" s="168"/>
      <c r="B7" s="177">
        <v>2</v>
      </c>
      <c r="C7" s="174" t="s">
        <v>37</v>
      </c>
      <c r="D7" s="176">
        <v>1000000</v>
      </c>
      <c r="E7" s="171"/>
      <c r="F7" s="169"/>
      <c r="G7" s="152"/>
      <c r="H7" s="152"/>
      <c r="I7" s="153"/>
    </row>
    <row r="8" spans="1:9" x14ac:dyDescent="0.3">
      <c r="A8" s="168"/>
      <c r="B8" s="177">
        <v>3</v>
      </c>
      <c r="C8" s="174" t="s">
        <v>38</v>
      </c>
      <c r="D8" s="176">
        <v>45000</v>
      </c>
      <c r="E8" s="171"/>
      <c r="F8" s="169"/>
      <c r="G8" s="152"/>
      <c r="H8" s="152"/>
      <c r="I8" s="153"/>
    </row>
    <row r="9" spans="1:9" x14ac:dyDescent="0.3">
      <c r="A9" s="168"/>
      <c r="B9" s="175">
        <v>4</v>
      </c>
      <c r="C9" s="174" t="s">
        <v>38</v>
      </c>
      <c r="D9" s="176">
        <v>550000</v>
      </c>
      <c r="E9" s="171"/>
      <c r="F9" s="169"/>
      <c r="G9" s="152"/>
      <c r="H9" s="152"/>
      <c r="I9" s="153"/>
    </row>
    <row r="10" spans="1:9" x14ac:dyDescent="0.3">
      <c r="A10" s="168"/>
      <c r="B10" s="169"/>
      <c r="C10" s="169"/>
      <c r="D10" s="171"/>
      <c r="E10" s="171"/>
      <c r="F10" s="169"/>
      <c r="G10" s="152"/>
      <c r="H10" s="152"/>
      <c r="I10" s="153"/>
    </row>
    <row r="11" spans="1:9" x14ac:dyDescent="0.3">
      <c r="A11" s="168"/>
      <c r="B11" s="171" t="s">
        <v>430</v>
      </c>
      <c r="C11" s="169"/>
      <c r="D11" s="171"/>
      <c r="E11" s="171"/>
      <c r="F11" s="169"/>
      <c r="G11" s="152"/>
      <c r="H11" s="152"/>
      <c r="I11" s="153"/>
    </row>
    <row r="12" spans="1:9" ht="15" thickBot="1" x14ac:dyDescent="0.35">
      <c r="A12" s="155"/>
      <c r="B12" s="156"/>
      <c r="C12" s="151"/>
      <c r="D12" s="158"/>
      <c r="E12" s="158"/>
      <c r="F12" s="158"/>
      <c r="G12" s="158"/>
      <c r="H12" s="158"/>
      <c r="I12" s="153"/>
    </row>
    <row r="13" spans="1:9" ht="15" thickBot="1" x14ac:dyDescent="0.35">
      <c r="A13" s="161" t="s">
        <v>13</v>
      </c>
      <c r="B13" s="162"/>
      <c r="C13" s="163"/>
      <c r="D13" s="163"/>
      <c r="E13" s="163"/>
      <c r="F13" s="163"/>
      <c r="G13" s="163"/>
      <c r="H13" s="163"/>
      <c r="I13" s="165"/>
    </row>
    <row r="14" spans="1:9" x14ac:dyDescent="0.3">
      <c r="A14" s="24"/>
      <c r="C14" s="13"/>
      <c r="D14" s="13"/>
      <c r="E14" s="13"/>
      <c r="F14" s="13"/>
      <c r="G14" s="13"/>
      <c r="H14" s="13"/>
    </row>
    <row r="15" spans="1:9" s="2" customFormat="1" ht="14.85" customHeight="1" x14ac:dyDescent="0.3">
      <c r="B15" s="36" t="s">
        <v>28</v>
      </c>
      <c r="D15" s="25"/>
      <c r="G15" s="1"/>
    </row>
    <row r="16" spans="1:9" s="2" customFormat="1" ht="14.85" customHeight="1" x14ac:dyDescent="0.3">
      <c r="B16" s="2" t="s">
        <v>39</v>
      </c>
      <c r="D16" s="25"/>
      <c r="G16" s="1"/>
    </row>
    <row r="17" spans="2:5" s="2" customFormat="1" ht="14.85" customHeight="1" x14ac:dyDescent="0.3">
      <c r="B17" s="5" t="s">
        <v>40</v>
      </c>
      <c r="C17" s="2" t="s">
        <v>41</v>
      </c>
    </row>
    <row r="18" spans="2:5" s="2" customFormat="1" ht="14.85" customHeight="1" x14ac:dyDescent="0.3">
      <c r="B18" s="5">
        <v>1</v>
      </c>
      <c r="C18" s="28">
        <f>MIN(D6,50000)+MAX(D6-50000,0)*0.9</f>
        <v>2000</v>
      </c>
    </row>
    <row r="19" spans="2:5" s="2" customFormat="1" ht="14.85" customHeight="1" x14ac:dyDescent="0.3">
      <c r="B19" s="5">
        <v>2</v>
      </c>
      <c r="C19" s="28">
        <f t="shared" ref="C19" si="0">MIN(D7,50000)+MAX(D7-50000,0)*0.9</f>
        <v>905000</v>
      </c>
    </row>
    <row r="20" spans="2:5" s="2" customFormat="1" ht="14.85" customHeight="1" x14ac:dyDescent="0.3">
      <c r="B20" s="5">
        <v>3</v>
      </c>
      <c r="C20" s="28">
        <f>MIN(D8,50000)+MAX(D8-50000,0)*0.8</f>
        <v>45000</v>
      </c>
      <c r="D20" s="29"/>
    </row>
    <row r="21" spans="2:5" s="2" customFormat="1" ht="14.85" customHeight="1" x14ac:dyDescent="0.3">
      <c r="B21" s="5">
        <v>4</v>
      </c>
      <c r="C21" s="28">
        <f>MIN(D9,50000)+MAX(D9-50000,0)*0.8</f>
        <v>450000</v>
      </c>
    </row>
    <row r="22" spans="2:5" s="2" customFormat="1" ht="14.85" customHeight="1" x14ac:dyDescent="0.3">
      <c r="C22" s="3"/>
      <c r="D22" s="20"/>
    </row>
    <row r="23" spans="2:5" s="2" customFormat="1" ht="14.85" customHeight="1" x14ac:dyDescent="0.3">
      <c r="B23" s="20"/>
      <c r="C23" s="20"/>
      <c r="D23" s="20"/>
    </row>
    <row r="24" spans="2:5" s="2" customFormat="1" ht="14.85" customHeight="1" x14ac:dyDescent="0.3">
      <c r="B24" s="20"/>
      <c r="D24" s="20"/>
    </row>
    <row r="25" spans="2:5" s="2" customFormat="1" ht="14.85" customHeight="1" x14ac:dyDescent="0.3">
      <c r="B25" s="20"/>
      <c r="C25" s="20"/>
      <c r="D25" s="20"/>
    </row>
    <row r="26" spans="2:5" s="2" customFormat="1" ht="14.85" customHeight="1" x14ac:dyDescent="0.3">
      <c r="B26" s="20"/>
      <c r="D26" s="20"/>
    </row>
    <row r="27" spans="2:5" s="2" customFormat="1" ht="14.85" customHeight="1" x14ac:dyDescent="0.3">
      <c r="B27" s="20"/>
      <c r="C27" s="20"/>
      <c r="D27" s="20"/>
    </row>
    <row r="28" spans="2:5" s="2" customFormat="1" ht="14.85" customHeight="1" x14ac:dyDescent="0.3">
      <c r="B28" s="20"/>
      <c r="D28" s="20"/>
    </row>
    <row r="29" spans="2:5" s="2" customFormat="1" ht="14.85" customHeight="1" x14ac:dyDescent="0.3">
      <c r="B29" s="4"/>
      <c r="D29" s="26"/>
      <c r="E29" s="27"/>
    </row>
    <row r="30" spans="2:5" s="2" customFormat="1" ht="14.85" customHeight="1" x14ac:dyDescent="0.3">
      <c r="D30" s="26"/>
      <c r="E30" s="27"/>
    </row>
    <row r="31" spans="2:5" s="2" customFormat="1" ht="14.85" customHeight="1" x14ac:dyDescent="0.3">
      <c r="B31" s="4"/>
      <c r="D31" s="26"/>
      <c r="E31" s="27"/>
    </row>
    <row r="32" spans="2:5" s="2" customFormat="1" ht="14.85" customHeight="1" x14ac:dyDescent="0.3">
      <c r="B32" s="4"/>
    </row>
    <row r="33" spans="1:3" s="2" customFormat="1" ht="14.85" customHeight="1" x14ac:dyDescent="0.3">
      <c r="B33" s="4"/>
    </row>
    <row r="34" spans="1:3" s="2" customFormat="1" ht="14.85" customHeight="1" x14ac:dyDescent="0.3">
      <c r="B34" s="4"/>
    </row>
    <row r="35" spans="1:3" s="2" customFormat="1" ht="14.85" customHeight="1" x14ac:dyDescent="0.3"/>
    <row r="36" spans="1:3" s="2" customFormat="1" ht="14.85" customHeight="1" x14ac:dyDescent="0.3">
      <c r="B36" s="4"/>
    </row>
    <row r="37" spans="1:3" s="2" customFormat="1" ht="14.85" customHeight="1" x14ac:dyDescent="0.3">
      <c r="B37" s="4"/>
    </row>
    <row r="38" spans="1:3" s="2" customFormat="1" ht="14.85" customHeight="1" x14ac:dyDescent="0.3">
      <c r="B38" s="4"/>
    </row>
    <row r="39" spans="1:3" s="2" customFormat="1" ht="14.85" customHeight="1" x14ac:dyDescent="0.3"/>
    <row r="40" spans="1:3" s="2" customFormat="1" ht="14.85" customHeight="1" x14ac:dyDescent="0.3"/>
    <row r="41" spans="1:3" s="21" customFormat="1" ht="14.85" customHeight="1" x14ac:dyDescent="0.3">
      <c r="B41" s="2"/>
      <c r="C41" s="18"/>
    </row>
    <row r="42" spans="1:3" s="21" customFormat="1" ht="14.85" customHeight="1" x14ac:dyDescent="0.3">
      <c r="A42" s="2"/>
      <c r="B42" s="2"/>
      <c r="C42" s="2"/>
    </row>
    <row r="43" spans="1:3" s="21" customFormat="1" ht="14.85" customHeight="1" x14ac:dyDescent="0.3">
      <c r="A43" s="2"/>
      <c r="B43" s="1"/>
      <c r="C43" s="1"/>
    </row>
    <row r="44" spans="1:3" s="21" customFormat="1" ht="14.85" customHeight="1" x14ac:dyDescent="0.3">
      <c r="A44" s="2"/>
      <c r="B44" s="2"/>
      <c r="C44" s="2"/>
    </row>
    <row r="45" spans="1:3" s="21" customFormat="1" ht="14.85" customHeight="1" x14ac:dyDescent="0.3">
      <c r="A45" s="2"/>
      <c r="B45" s="20"/>
      <c r="C45" s="2"/>
    </row>
    <row r="46" spans="1:3" s="21" customFormat="1" ht="14.85" customHeight="1" x14ac:dyDescent="0.3">
      <c r="A46" s="2"/>
      <c r="B46" s="2"/>
      <c r="C46" s="2"/>
    </row>
    <row r="47" spans="1:3" x14ac:dyDescent="0.3"/>
    <row r="48" spans="1:3"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74" x14ac:dyDescent="0.3"/>
    <row r="175" x14ac:dyDescent="0.3"/>
    <row r="222" x14ac:dyDescent="0.3"/>
    <row r="223" x14ac:dyDescent="0.3"/>
    <row r="224" x14ac:dyDescent="0.3"/>
    <row r="225" x14ac:dyDescent="0.3"/>
    <row r="226" x14ac:dyDescent="0.3"/>
    <row r="227" x14ac:dyDescent="0.3"/>
    <row r="228" x14ac:dyDescent="0.3"/>
    <row r="229" x14ac:dyDescent="0.3"/>
    <row r="230" x14ac:dyDescent="0.3"/>
    <row r="231" x14ac:dyDescent="0.3"/>
    <row r="232" x14ac:dyDescent="0.3"/>
    <row r="233" x14ac:dyDescent="0.3"/>
    <row r="234" x14ac:dyDescent="0.3"/>
    <row r="235" x14ac:dyDescent="0.3"/>
    <row r="236" x14ac:dyDescent="0.3"/>
    <row r="237" x14ac:dyDescent="0.3"/>
  </sheetData>
  <conditionalFormatting sqref="A80:H85">
    <cfRule type="expression" dxfId="21" priority="1">
      <formula>CELL("protect",A80)=1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7E540-CBEC-4423-9B21-56DA94B7AD80}">
  <dimension ref="A1:AP219"/>
  <sheetViews>
    <sheetView workbookViewId="0">
      <selection activeCell="A8" sqref="A8"/>
    </sheetView>
  </sheetViews>
  <sheetFormatPr defaultColWidth="0" defaultRowHeight="14.4" zeroHeight="1" x14ac:dyDescent="0.3"/>
  <cols>
    <col min="1" max="1" width="4.44140625" style="15" customWidth="1"/>
    <col min="2" max="2" width="13.554687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36" width="10.6640625" style="3" customWidth="1"/>
    <col min="37" max="42" width="0" style="3" hidden="1" customWidth="1"/>
    <col min="43" max="16384" width="10.6640625" style="3" hidden="1"/>
  </cols>
  <sheetData>
    <row r="1" spans="1:10" x14ac:dyDescent="0.3">
      <c r="A1" s="150"/>
      <c r="B1" s="151" t="s">
        <v>389</v>
      </c>
      <c r="C1" s="152"/>
      <c r="D1" s="152"/>
      <c r="E1" s="152"/>
      <c r="F1" s="152"/>
      <c r="G1" s="152"/>
      <c r="H1" s="152"/>
      <c r="I1" s="152"/>
      <c r="J1" s="153"/>
    </row>
    <row r="2" spans="1:10" x14ac:dyDescent="0.3">
      <c r="A2" s="154"/>
      <c r="B2" s="155"/>
      <c r="C2" s="152"/>
      <c r="D2" s="152"/>
      <c r="E2" s="152"/>
      <c r="F2" s="152"/>
      <c r="G2" s="152"/>
      <c r="H2" s="152"/>
      <c r="I2" s="152"/>
      <c r="J2" s="153"/>
    </row>
    <row r="3" spans="1:10" x14ac:dyDescent="0.3">
      <c r="A3" s="151" t="s">
        <v>6</v>
      </c>
      <c r="B3" s="156" t="s">
        <v>7</v>
      </c>
      <c r="C3" s="151" t="s">
        <v>431</v>
      </c>
      <c r="D3" s="157"/>
      <c r="E3" s="157"/>
      <c r="F3" s="157"/>
      <c r="G3" s="157"/>
      <c r="H3" s="157"/>
      <c r="I3" s="158"/>
      <c r="J3" s="153"/>
    </row>
    <row r="4" spans="1:10" x14ac:dyDescent="0.3">
      <c r="A4" s="154"/>
      <c r="B4" s="155"/>
      <c r="C4" s="159"/>
      <c r="D4" s="157"/>
      <c r="E4" s="157"/>
      <c r="F4" s="157"/>
      <c r="G4" s="157"/>
      <c r="H4" s="157"/>
      <c r="I4" s="160"/>
      <c r="J4" s="153"/>
    </row>
    <row r="5" spans="1:10" x14ac:dyDescent="0.3">
      <c r="A5" s="151" t="s">
        <v>9</v>
      </c>
      <c r="B5" s="156" t="s">
        <v>33</v>
      </c>
      <c r="C5" s="151" t="s">
        <v>432</v>
      </c>
      <c r="D5" s="158"/>
      <c r="E5" s="158"/>
      <c r="F5" s="158"/>
      <c r="G5" s="158"/>
      <c r="H5" s="158"/>
      <c r="I5" s="160"/>
      <c r="J5" s="153"/>
    </row>
    <row r="6" spans="1:10" ht="15" thickBot="1" x14ac:dyDescent="0.35">
      <c r="A6" s="151"/>
      <c r="B6" s="156"/>
      <c r="C6" s="151"/>
      <c r="D6" s="158"/>
      <c r="E6" s="158"/>
      <c r="F6" s="158"/>
      <c r="G6" s="158"/>
      <c r="H6" s="158"/>
      <c r="I6" s="160"/>
      <c r="J6" s="153"/>
    </row>
    <row r="7" spans="1:10" ht="15" thickBot="1" x14ac:dyDescent="0.35">
      <c r="A7" s="161" t="s">
        <v>13</v>
      </c>
      <c r="B7" s="162"/>
      <c r="C7" s="163"/>
      <c r="D7" s="163"/>
      <c r="E7" s="163"/>
      <c r="F7" s="163"/>
      <c r="G7" s="163"/>
      <c r="H7" s="163"/>
      <c r="I7" s="164"/>
      <c r="J7" s="165"/>
    </row>
    <row r="8" spans="1:10" x14ac:dyDescent="0.3">
      <c r="A8" s="11"/>
      <c r="C8" s="13"/>
      <c r="D8" s="13"/>
      <c r="E8" s="13"/>
      <c r="F8" s="13"/>
      <c r="G8" s="13"/>
      <c r="H8" s="13"/>
      <c r="I8" s="13"/>
    </row>
    <row r="9" spans="1:10" x14ac:dyDescent="0.3">
      <c r="A9" s="11"/>
      <c r="B9" s="58" t="s">
        <v>42</v>
      </c>
      <c r="C9" s="13"/>
      <c r="D9" s="13"/>
      <c r="E9" s="13"/>
      <c r="F9" s="13"/>
      <c r="G9" s="13"/>
      <c r="H9" s="13"/>
      <c r="I9" s="13"/>
    </row>
    <row r="10" spans="1:10" s="2" customFormat="1" ht="14.85" customHeight="1" x14ac:dyDescent="0.3">
      <c r="A10" s="14" t="s">
        <v>6</v>
      </c>
      <c r="B10" s="3" t="s">
        <v>43</v>
      </c>
      <c r="C10" s="20"/>
      <c r="F10" s="1"/>
    </row>
    <row r="11" spans="1:10" s="2" customFormat="1" ht="14.85" customHeight="1" x14ac:dyDescent="0.3">
      <c r="A11" s="19"/>
      <c r="B11" s="2" t="s">
        <v>433</v>
      </c>
      <c r="C11" s="20"/>
      <c r="F11" s="1"/>
    </row>
    <row r="12" spans="1:10" s="2" customFormat="1" ht="14.85" customHeight="1" x14ac:dyDescent="0.3">
      <c r="A12" s="19"/>
      <c r="B12" s="2" t="s">
        <v>434</v>
      </c>
      <c r="C12" s="20"/>
      <c r="F12" s="1"/>
    </row>
    <row r="13" spans="1:10" s="2" customFormat="1" ht="14.85" customHeight="1" x14ac:dyDescent="0.3">
      <c r="A13" s="19"/>
      <c r="B13" s="2" t="s">
        <v>435</v>
      </c>
      <c r="C13" s="20"/>
      <c r="F13" s="1"/>
    </row>
    <row r="14" spans="1:10" s="2" customFormat="1" ht="14.85" customHeight="1" x14ac:dyDescent="0.3">
      <c r="A14" s="19"/>
      <c r="B14" s="2" t="s">
        <v>436</v>
      </c>
      <c r="C14" s="20"/>
    </row>
    <row r="15" spans="1:10" s="2" customFormat="1" ht="14.85" customHeight="1" x14ac:dyDescent="0.3">
      <c r="A15" s="19"/>
      <c r="B15" s="2" t="s">
        <v>437</v>
      </c>
      <c r="C15" s="20"/>
    </row>
    <row r="16" spans="1:10" s="2" customFormat="1" ht="14.85" customHeight="1" x14ac:dyDescent="0.3">
      <c r="A16" s="19"/>
      <c r="B16" s="2" t="s">
        <v>438</v>
      </c>
      <c r="C16" s="20"/>
    </row>
    <row r="17" spans="1:4" s="2" customFormat="1" ht="14.85" customHeight="1" x14ac:dyDescent="0.3">
      <c r="A17" s="19"/>
      <c r="B17" s="20"/>
      <c r="C17" s="20"/>
    </row>
    <row r="18" spans="1:4" s="2" customFormat="1" ht="14.85" customHeight="1" x14ac:dyDescent="0.3">
      <c r="A18" s="14" t="s">
        <v>9</v>
      </c>
      <c r="B18" s="3" t="s">
        <v>44</v>
      </c>
      <c r="C18" s="20"/>
    </row>
    <row r="19" spans="1:4" s="2" customFormat="1" ht="14.85" customHeight="1" x14ac:dyDescent="0.3">
      <c r="A19" s="19"/>
      <c r="B19" s="2" t="s">
        <v>439</v>
      </c>
      <c r="C19" s="20"/>
    </row>
    <row r="20" spans="1:4" s="2" customFormat="1" ht="14.85" customHeight="1" x14ac:dyDescent="0.3">
      <c r="A20" s="19"/>
      <c r="B20" s="2" t="s">
        <v>440</v>
      </c>
      <c r="C20" s="20"/>
    </row>
    <row r="21" spans="1:4" s="2" customFormat="1" ht="14.85" customHeight="1" x14ac:dyDescent="0.3">
      <c r="A21" s="19"/>
      <c r="B21" s="2" t="s">
        <v>441</v>
      </c>
      <c r="C21" s="20"/>
    </row>
    <row r="22" spans="1:4" s="2" customFormat="1" ht="14.85" customHeight="1" x14ac:dyDescent="0.3">
      <c r="A22" s="4"/>
      <c r="C22" s="26"/>
      <c r="D22" s="27"/>
    </row>
    <row r="23" spans="1:4" s="2" customFormat="1" ht="14.85" customHeight="1" x14ac:dyDescent="0.3">
      <c r="A23" s="14"/>
      <c r="C23" s="26"/>
      <c r="D23" s="27"/>
    </row>
    <row r="24" spans="1:4" s="2" customFormat="1" ht="14.85" customHeight="1" x14ac:dyDescent="0.3">
      <c r="A24" s="4"/>
      <c r="C24" s="26"/>
      <c r="D24" s="27"/>
    </row>
    <row r="25" spans="1:4" s="2" customFormat="1" ht="14.85" customHeight="1" x14ac:dyDescent="0.3">
      <c r="A25" s="4"/>
    </row>
    <row r="26" spans="1:4" s="2" customFormat="1" ht="14.85" customHeight="1" x14ac:dyDescent="0.3">
      <c r="A26" s="4"/>
    </row>
    <row r="27" spans="1:4" s="2" customFormat="1" ht="14.85" customHeight="1" x14ac:dyDescent="0.3">
      <c r="A27" s="4"/>
    </row>
    <row r="28" spans="1:4" s="2" customFormat="1" ht="14.85" customHeight="1" x14ac:dyDescent="0.3">
      <c r="A28" s="14"/>
    </row>
    <row r="29" spans="1:4" s="2" customFormat="1" ht="14.85" customHeight="1" x14ac:dyDescent="0.3">
      <c r="A29" s="4"/>
    </row>
    <row r="30" spans="1:4" s="2" customFormat="1" ht="14.85" customHeight="1" x14ac:dyDescent="0.3">
      <c r="A30" s="4"/>
    </row>
    <row r="31" spans="1:4" s="2" customFormat="1" ht="14.85" customHeight="1" x14ac:dyDescent="0.3">
      <c r="A31" s="4"/>
    </row>
    <row r="32" spans="1:4" s="2" customFormat="1" ht="14.85" customHeight="1" x14ac:dyDescent="0.3">
      <c r="A32" s="14"/>
    </row>
    <row r="33" spans="1:3" s="2" customFormat="1" ht="14.85" customHeight="1" x14ac:dyDescent="0.3">
      <c r="A33" s="14"/>
    </row>
    <row r="34" spans="1:3" s="21" customFormat="1" ht="14.85" customHeight="1" x14ac:dyDescent="0.3">
      <c r="A34" s="22"/>
      <c r="B34" s="2"/>
      <c r="C34" s="18"/>
    </row>
    <row r="35" spans="1:3" s="21" customFormat="1" ht="14.85" customHeight="1" x14ac:dyDescent="0.3">
      <c r="A35" s="14"/>
      <c r="B35" s="2"/>
      <c r="C35" s="2"/>
    </row>
    <row r="36" spans="1:3" s="21" customFormat="1" ht="14.85" customHeight="1" x14ac:dyDescent="0.3">
      <c r="A36" s="14"/>
      <c r="B36" s="1"/>
      <c r="C36" s="1"/>
    </row>
    <row r="37" spans="1:3" s="21" customFormat="1" ht="14.85" customHeight="1" x14ac:dyDescent="0.3">
      <c r="A37" s="14"/>
      <c r="B37" s="2"/>
      <c r="C37" s="2"/>
    </row>
    <row r="38" spans="1:3" s="21" customFormat="1" ht="14.85" customHeight="1" x14ac:dyDescent="0.3">
      <c r="A38" s="14"/>
      <c r="B38" s="20"/>
      <c r="C38" s="2"/>
    </row>
    <row r="39" spans="1:3" s="21" customFormat="1" ht="14.85" customHeight="1" x14ac:dyDescent="0.3">
      <c r="A39" s="14"/>
      <c r="B39" s="2"/>
      <c r="C39" s="2"/>
    </row>
    <row r="40" spans="1:3" x14ac:dyDescent="0.3"/>
    <row r="41" spans="1:3" x14ac:dyDescent="0.3"/>
    <row r="42" spans="1:3" x14ac:dyDescent="0.3"/>
    <row r="43" spans="1:3" x14ac:dyDescent="0.3"/>
    <row r="44" spans="1:3" x14ac:dyDescent="0.3"/>
    <row r="45" spans="1:3" x14ac:dyDescent="0.3"/>
    <row r="46" spans="1:3" x14ac:dyDescent="0.3"/>
    <row r="47" spans="1:3" x14ac:dyDescent="0.3"/>
    <row r="48" spans="1:3"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6" x14ac:dyDescent="0.3"/>
    <row r="157" x14ac:dyDescent="0.3"/>
    <row r="158" x14ac:dyDescent="0.3"/>
    <row r="159" x14ac:dyDescent="0.3"/>
    <row r="160" x14ac:dyDescent="0.3"/>
    <row r="215" x14ac:dyDescent="0.3"/>
    <row r="216" x14ac:dyDescent="0.3"/>
    <row r="217" x14ac:dyDescent="0.3"/>
    <row r="218" x14ac:dyDescent="0.3"/>
    <row r="219" x14ac:dyDescent="0.3"/>
  </sheetData>
  <conditionalFormatting sqref="A73:I78">
    <cfRule type="expression" dxfId="20" priority="1">
      <formula>CELL("protect",A73)=1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41EF0-776B-48D7-B08D-0FAE16E0F2BC}">
  <dimension ref="A1:AP39"/>
  <sheetViews>
    <sheetView workbookViewId="0">
      <selection activeCell="A8" sqref="A8"/>
    </sheetView>
  </sheetViews>
  <sheetFormatPr defaultColWidth="0" defaultRowHeight="14.4" zeroHeight="1" x14ac:dyDescent="0.3"/>
  <cols>
    <col min="1" max="1" width="4.44140625" style="15" customWidth="1"/>
    <col min="2" max="2" width="11.7773437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37" width="10.6640625" style="3" customWidth="1"/>
    <col min="38" max="42" width="0" style="3" hidden="1" customWidth="1"/>
    <col min="43" max="16384" width="10.6640625" style="3" hidden="1"/>
  </cols>
  <sheetData>
    <row r="1" spans="1:10" x14ac:dyDescent="0.3">
      <c r="A1" s="150"/>
      <c r="B1" s="151" t="s">
        <v>388</v>
      </c>
      <c r="C1" s="152"/>
      <c r="D1" s="152"/>
      <c r="E1" s="152"/>
      <c r="F1" s="152"/>
      <c r="G1" s="152"/>
      <c r="H1" s="152"/>
      <c r="I1" s="152"/>
      <c r="J1" s="153"/>
    </row>
    <row r="2" spans="1:10" x14ac:dyDescent="0.3">
      <c r="A2" s="154"/>
      <c r="B2" s="155"/>
      <c r="C2" s="152"/>
      <c r="D2" s="152"/>
      <c r="E2" s="152"/>
      <c r="F2" s="152"/>
      <c r="G2" s="152"/>
      <c r="H2" s="152"/>
      <c r="I2" s="152"/>
      <c r="J2" s="153"/>
    </row>
    <row r="3" spans="1:10" x14ac:dyDescent="0.3">
      <c r="A3" s="151" t="s">
        <v>6</v>
      </c>
      <c r="B3" s="156" t="s">
        <v>10</v>
      </c>
      <c r="C3" s="151" t="s">
        <v>442</v>
      </c>
      <c r="D3" s="157"/>
      <c r="E3" s="157"/>
      <c r="F3" s="157"/>
      <c r="G3" s="157"/>
      <c r="H3" s="157"/>
      <c r="I3" s="158"/>
      <c r="J3" s="153"/>
    </row>
    <row r="4" spans="1:10" x14ac:dyDescent="0.3">
      <c r="A4" s="154"/>
      <c r="B4" s="155"/>
      <c r="C4" s="159"/>
      <c r="D4" s="157"/>
      <c r="E4" s="157"/>
      <c r="F4" s="157"/>
      <c r="G4" s="157"/>
      <c r="H4" s="157"/>
      <c r="I4" s="160"/>
      <c r="J4" s="153"/>
    </row>
    <row r="5" spans="1:10" x14ac:dyDescent="0.3">
      <c r="A5" s="151" t="s">
        <v>9</v>
      </c>
      <c r="B5" s="156" t="s">
        <v>21</v>
      </c>
      <c r="C5" s="151" t="s">
        <v>443</v>
      </c>
      <c r="D5" s="158"/>
      <c r="E5" s="158"/>
      <c r="F5" s="158"/>
      <c r="G5" s="158"/>
      <c r="H5" s="158"/>
      <c r="I5" s="160"/>
      <c r="J5" s="153"/>
    </row>
    <row r="6" spans="1:10" ht="15" thickBot="1" x14ac:dyDescent="0.35">
      <c r="A6" s="151"/>
      <c r="B6" s="156"/>
      <c r="C6" s="151"/>
      <c r="D6" s="158"/>
      <c r="E6" s="158"/>
      <c r="F6" s="158"/>
      <c r="G6" s="158"/>
      <c r="H6" s="158"/>
      <c r="I6" s="160"/>
      <c r="J6" s="153"/>
    </row>
    <row r="7" spans="1:10" ht="15" thickBot="1" x14ac:dyDescent="0.35">
      <c r="A7" s="161" t="s">
        <v>13</v>
      </c>
      <c r="B7" s="162"/>
      <c r="C7" s="163"/>
      <c r="D7" s="163"/>
      <c r="E7" s="163"/>
      <c r="F7" s="163"/>
      <c r="G7" s="163"/>
      <c r="H7" s="163"/>
      <c r="I7" s="164"/>
      <c r="J7" s="165"/>
    </row>
    <row r="8" spans="1:10" x14ac:dyDescent="0.3">
      <c r="A8" s="11"/>
      <c r="C8" s="13"/>
      <c r="D8" s="13"/>
      <c r="E8" s="13"/>
      <c r="F8" s="13"/>
      <c r="G8" s="13"/>
      <c r="H8" s="13"/>
      <c r="I8" s="13"/>
    </row>
    <row r="9" spans="1:10" s="2" customFormat="1" ht="14.85" customHeight="1" x14ac:dyDescent="0.3">
      <c r="A9" s="14"/>
      <c r="B9" s="36" t="s">
        <v>45</v>
      </c>
    </row>
    <row r="10" spans="1:10" s="2" customFormat="1" ht="14.85" customHeight="1" x14ac:dyDescent="0.3">
      <c r="A10" s="14" t="s">
        <v>15</v>
      </c>
      <c r="B10" s="30" t="s">
        <v>46</v>
      </c>
    </row>
    <row r="11" spans="1:10" s="2" customFormat="1" ht="26.55" customHeight="1" x14ac:dyDescent="0.3">
      <c r="A11" s="14"/>
      <c r="B11" s="305" t="s">
        <v>383</v>
      </c>
      <c r="C11" s="305"/>
      <c r="D11" s="305"/>
      <c r="E11" s="305"/>
      <c r="F11" s="305"/>
      <c r="G11" s="305"/>
      <c r="H11" s="305"/>
      <c r="I11" s="305"/>
      <c r="J11" s="305"/>
    </row>
    <row r="12" spans="1:10" s="2" customFormat="1" ht="12.45" customHeight="1" x14ac:dyDescent="0.3">
      <c r="A12" s="14"/>
      <c r="B12" s="31" t="s">
        <v>446</v>
      </c>
    </row>
    <row r="13" spans="1:10" s="35" customFormat="1" ht="12.45" customHeight="1" x14ac:dyDescent="0.3">
      <c r="A13" s="34"/>
      <c r="B13" s="33" t="s">
        <v>445</v>
      </c>
    </row>
    <row r="14" spans="1:10" s="2" customFormat="1" ht="12.45" customHeight="1" x14ac:dyDescent="0.3">
      <c r="A14" s="14"/>
      <c r="B14" s="33" t="s">
        <v>444</v>
      </c>
    </row>
    <row r="15" spans="1:10" s="35" customFormat="1" ht="12.45" customHeight="1" x14ac:dyDescent="0.3">
      <c r="A15" s="34"/>
      <c r="B15" s="32"/>
    </row>
    <row r="16" spans="1:10" s="2" customFormat="1" ht="14.85" customHeight="1" x14ac:dyDescent="0.3">
      <c r="A16" s="14" t="s">
        <v>9</v>
      </c>
      <c r="B16" s="2" t="s">
        <v>47</v>
      </c>
      <c r="E16" s="26"/>
    </row>
    <row r="17" spans="1:10" s="2" customFormat="1" ht="14.85" customHeight="1" x14ac:dyDescent="0.3">
      <c r="A17" s="14"/>
      <c r="B17" s="30" t="s">
        <v>627</v>
      </c>
      <c r="E17" s="26"/>
    </row>
    <row r="18" spans="1:10" s="2" customFormat="1" ht="28.5" customHeight="1" x14ac:dyDescent="0.3">
      <c r="A18" s="14"/>
      <c r="B18" s="305" t="s">
        <v>447</v>
      </c>
      <c r="C18" s="305"/>
      <c r="D18" s="305"/>
      <c r="E18" s="305"/>
      <c r="F18" s="305"/>
      <c r="G18" s="305"/>
      <c r="H18" s="305"/>
      <c r="I18" s="305"/>
      <c r="J18" s="305"/>
    </row>
    <row r="19" spans="1:10" s="2" customFormat="1" ht="14.85" customHeight="1" x14ac:dyDescent="0.3">
      <c r="A19" s="14"/>
      <c r="B19" s="30" t="s">
        <v>448</v>
      </c>
    </row>
    <row r="20" spans="1:10" s="2" customFormat="1" ht="30" customHeight="1" x14ac:dyDescent="0.3">
      <c r="A20" s="14"/>
      <c r="B20" s="305" t="s">
        <v>449</v>
      </c>
      <c r="C20" s="305"/>
      <c r="D20" s="305"/>
      <c r="E20" s="305"/>
      <c r="F20" s="305"/>
      <c r="G20" s="305"/>
      <c r="H20" s="305"/>
      <c r="I20" s="305"/>
      <c r="J20" s="305"/>
    </row>
    <row r="21" spans="1:10" s="2" customFormat="1" ht="14.85" customHeight="1" x14ac:dyDescent="0.3">
      <c r="A21" s="14"/>
      <c r="B21" s="30" t="s">
        <v>450</v>
      </c>
      <c r="D21" s="26"/>
      <c r="E21" s="27"/>
    </row>
    <row r="22" spans="1:10" s="2" customFormat="1" ht="14.85" customHeight="1" x14ac:dyDescent="0.3">
      <c r="A22" s="14"/>
      <c r="B22" s="4"/>
      <c r="D22" s="26"/>
      <c r="E22" s="27"/>
    </row>
    <row r="23" spans="1:10" s="2" customFormat="1" ht="14.85" customHeight="1" x14ac:dyDescent="0.3">
      <c r="A23" s="14"/>
      <c r="D23" s="26"/>
      <c r="E23" s="27"/>
    </row>
    <row r="24" spans="1:10" s="2" customFormat="1" ht="14.85" customHeight="1" x14ac:dyDescent="0.3">
      <c r="A24" s="14"/>
      <c r="B24" s="4"/>
      <c r="D24" s="26"/>
      <c r="E24" s="27"/>
    </row>
    <row r="25" spans="1:10" s="2" customFormat="1" ht="14.85" customHeight="1" x14ac:dyDescent="0.3">
      <c r="A25" s="14"/>
      <c r="B25" s="4"/>
    </row>
    <row r="26" spans="1:10" s="2" customFormat="1" ht="14.85" customHeight="1" x14ac:dyDescent="0.3">
      <c r="A26" s="14"/>
      <c r="B26" s="4"/>
    </row>
    <row r="27" spans="1:10" s="2" customFormat="1" ht="14.85" customHeight="1" x14ac:dyDescent="0.3">
      <c r="A27" s="14"/>
      <c r="B27" s="4"/>
    </row>
    <row r="28" spans="1:10" s="2" customFormat="1" ht="14.85" customHeight="1" x14ac:dyDescent="0.3">
      <c r="A28" s="14"/>
    </row>
    <row r="29" spans="1:10" s="2" customFormat="1" ht="14.85" customHeight="1" x14ac:dyDescent="0.3">
      <c r="A29" s="14"/>
      <c r="B29" s="4"/>
    </row>
    <row r="30" spans="1:10" s="2" customFormat="1" ht="14.85" customHeight="1" x14ac:dyDescent="0.3">
      <c r="A30" s="14"/>
      <c r="B30" s="4"/>
    </row>
    <row r="31" spans="1:10" s="2" customFormat="1" ht="14.85" customHeight="1" x14ac:dyDescent="0.3">
      <c r="A31" s="14"/>
      <c r="B31" s="4"/>
    </row>
    <row r="32" spans="1:10" s="2" customFormat="1" ht="14.85" customHeight="1" x14ac:dyDescent="0.3">
      <c r="A32" s="14"/>
    </row>
    <row r="33" spans="1:3" s="2" customFormat="1" ht="14.85" customHeight="1" x14ac:dyDescent="0.3">
      <c r="A33" s="14"/>
    </row>
    <row r="34" spans="1:3" s="21" customFormat="1" ht="14.85" customHeight="1" x14ac:dyDescent="0.3">
      <c r="A34" s="22"/>
      <c r="B34" s="2"/>
      <c r="C34" s="18"/>
    </row>
    <row r="35" spans="1:3" s="21" customFormat="1" ht="14.85" customHeight="1" x14ac:dyDescent="0.3">
      <c r="A35" s="14"/>
      <c r="B35" s="2"/>
      <c r="C35" s="2"/>
    </row>
    <row r="36" spans="1:3" s="21" customFormat="1" ht="14.85" customHeight="1" x14ac:dyDescent="0.3">
      <c r="A36" s="14"/>
      <c r="B36" s="1"/>
      <c r="C36" s="1"/>
    </row>
    <row r="37" spans="1:3" s="21" customFormat="1" ht="14.85" customHeight="1" x14ac:dyDescent="0.3">
      <c r="A37" s="14"/>
      <c r="B37" s="2"/>
      <c r="C37" s="2"/>
    </row>
    <row r="38" spans="1:3" s="21" customFormat="1" ht="14.85" customHeight="1" x14ac:dyDescent="0.3">
      <c r="A38" s="14"/>
      <c r="B38" s="20"/>
      <c r="C38" s="2"/>
    </row>
    <row r="39" spans="1:3" s="21" customFormat="1" ht="14.85" customHeight="1" x14ac:dyDescent="0.3">
      <c r="A39" s="14"/>
      <c r="B39" s="2"/>
      <c r="C39" s="2"/>
    </row>
  </sheetData>
  <mergeCells count="3">
    <mergeCell ref="B11:J11"/>
    <mergeCell ref="B18:J18"/>
    <mergeCell ref="B20:J20"/>
  </mergeCells>
  <conditionalFormatting sqref="A73:I78">
    <cfRule type="expression" dxfId="19" priority="1">
      <formula>CELL("protect",A73)=1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92E5-4A32-4B84-B66D-EB8E405C964F}">
  <dimension ref="A1:AP213"/>
  <sheetViews>
    <sheetView workbookViewId="0">
      <selection activeCell="A10" sqref="A10"/>
    </sheetView>
  </sheetViews>
  <sheetFormatPr defaultColWidth="0" defaultRowHeight="14.4" zeroHeight="1" x14ac:dyDescent="0.3"/>
  <cols>
    <col min="1" max="1" width="4.44140625" style="15" customWidth="1"/>
    <col min="2" max="2" width="11.3320312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39" width="10.6640625" style="3" customWidth="1"/>
    <col min="40" max="42" width="0" style="3" hidden="1" customWidth="1"/>
    <col min="43" max="16384" width="10.6640625" style="3" hidden="1"/>
  </cols>
  <sheetData>
    <row r="1" spans="1:11" x14ac:dyDescent="0.3">
      <c r="A1" s="150"/>
      <c r="B1" s="304" t="s">
        <v>33</v>
      </c>
      <c r="C1" s="152"/>
      <c r="D1" s="152"/>
      <c r="E1" s="152"/>
      <c r="F1" s="152"/>
      <c r="G1" s="152"/>
      <c r="H1" s="152"/>
      <c r="I1" s="152"/>
      <c r="J1" s="153"/>
    </row>
    <row r="2" spans="1:11" x14ac:dyDescent="0.3">
      <c r="A2" s="154"/>
      <c r="B2" s="155"/>
      <c r="C2" s="152"/>
      <c r="D2" s="152"/>
      <c r="E2" s="152"/>
      <c r="F2" s="152"/>
      <c r="G2" s="152"/>
      <c r="H2" s="152"/>
      <c r="I2" s="152"/>
      <c r="J2" s="153"/>
    </row>
    <row r="3" spans="1:11" x14ac:dyDescent="0.3">
      <c r="A3" s="179"/>
      <c r="B3" s="155"/>
      <c r="C3" s="152" t="s">
        <v>48</v>
      </c>
      <c r="D3" s="152"/>
      <c r="E3" s="152"/>
      <c r="F3" s="152"/>
      <c r="G3" s="152"/>
      <c r="H3" s="152"/>
      <c r="I3" s="152"/>
      <c r="J3" s="153"/>
    </row>
    <row r="4" spans="1:11" x14ac:dyDescent="0.3">
      <c r="A4" s="179"/>
      <c r="B4" s="155"/>
      <c r="C4" s="152"/>
      <c r="D4" s="152"/>
      <c r="E4" s="152"/>
      <c r="F4" s="152"/>
      <c r="G4" s="152"/>
      <c r="H4" s="152"/>
      <c r="I4" s="152"/>
      <c r="J4" s="153"/>
    </row>
    <row r="5" spans="1:11" x14ac:dyDescent="0.3">
      <c r="A5" s="151" t="s">
        <v>6</v>
      </c>
      <c r="B5" s="178" t="s">
        <v>10</v>
      </c>
      <c r="C5" s="180" t="s">
        <v>451</v>
      </c>
      <c r="D5" s="181"/>
      <c r="E5" s="181"/>
      <c r="F5" s="181"/>
      <c r="G5" s="181"/>
      <c r="H5" s="181"/>
      <c r="I5" s="158"/>
      <c r="J5" s="153"/>
    </row>
    <row r="6" spans="1:11" x14ac:dyDescent="0.3">
      <c r="A6" s="151"/>
      <c r="B6" s="169"/>
      <c r="C6" s="151"/>
      <c r="D6" s="181"/>
      <c r="E6" s="181"/>
      <c r="F6" s="181"/>
      <c r="G6" s="181"/>
      <c r="H6" s="181"/>
      <c r="I6" s="158"/>
      <c r="J6" s="153"/>
    </row>
    <row r="7" spans="1:11" x14ac:dyDescent="0.3">
      <c r="A7" s="151" t="s">
        <v>9</v>
      </c>
      <c r="B7" s="178" t="s">
        <v>10</v>
      </c>
      <c r="C7" s="151" t="s">
        <v>452</v>
      </c>
      <c r="D7" s="181"/>
      <c r="E7" s="181"/>
      <c r="F7" s="181"/>
      <c r="G7" s="181"/>
      <c r="H7" s="181"/>
      <c r="I7" s="158"/>
      <c r="J7" s="153"/>
    </row>
    <row r="8" spans="1:11" ht="15" thickBot="1" x14ac:dyDescent="0.35">
      <c r="A8" s="151"/>
      <c r="B8" s="178"/>
      <c r="C8" s="151"/>
      <c r="D8" s="158"/>
      <c r="E8" s="158"/>
      <c r="F8" s="158"/>
      <c r="G8" s="158"/>
      <c r="H8" s="158"/>
      <c r="I8" s="160"/>
      <c r="J8" s="153"/>
    </row>
    <row r="9" spans="1:11" ht="15" thickBot="1" x14ac:dyDescent="0.35">
      <c r="A9" s="161" t="s">
        <v>13</v>
      </c>
      <c r="B9" s="162"/>
      <c r="C9" s="163"/>
      <c r="D9" s="163"/>
      <c r="E9" s="163"/>
      <c r="F9" s="163"/>
      <c r="G9" s="163"/>
      <c r="H9" s="163"/>
      <c r="I9" s="164"/>
      <c r="J9" s="165"/>
    </row>
    <row r="10" spans="1:11" x14ac:dyDescent="0.3">
      <c r="A10" s="11"/>
      <c r="C10" s="13"/>
      <c r="D10" s="13"/>
      <c r="E10" s="13"/>
      <c r="F10" s="13"/>
      <c r="G10" s="13"/>
      <c r="H10" s="13"/>
      <c r="I10" s="13"/>
    </row>
    <row r="11" spans="1:11" x14ac:dyDescent="0.3">
      <c r="B11" s="36" t="s">
        <v>49</v>
      </c>
      <c r="D11" s="23"/>
      <c r="E11" s="23"/>
      <c r="F11" s="23"/>
      <c r="G11" s="23"/>
      <c r="H11" s="23"/>
      <c r="I11" s="23"/>
      <c r="J11" s="23"/>
      <c r="K11" s="23"/>
    </row>
    <row r="12" spans="1:11" x14ac:dyDescent="0.3">
      <c r="A12" s="14"/>
      <c r="B12" s="2" t="s">
        <v>50</v>
      </c>
      <c r="C12" s="2"/>
      <c r="D12" s="2"/>
      <c r="E12" s="2"/>
      <c r="F12" s="2"/>
      <c r="G12" s="2"/>
      <c r="H12" s="23"/>
      <c r="I12" s="23"/>
      <c r="J12" s="23"/>
      <c r="K12" s="23"/>
    </row>
    <row r="13" spans="1:11" x14ac:dyDescent="0.3">
      <c r="A13" s="14" t="s">
        <v>6</v>
      </c>
      <c r="B13" s="2" t="s">
        <v>453</v>
      </c>
      <c r="C13" s="37"/>
      <c r="D13" s="37"/>
      <c r="E13" s="37"/>
      <c r="F13" s="37"/>
      <c r="G13" s="37"/>
      <c r="H13" s="23"/>
      <c r="I13" s="23"/>
      <c r="J13" s="23"/>
      <c r="K13" s="23"/>
    </row>
    <row r="14" spans="1:11" x14ac:dyDescent="0.3">
      <c r="B14" s="38" t="s">
        <v>457</v>
      </c>
    </row>
    <row r="15" spans="1:11" x14ac:dyDescent="0.3">
      <c r="B15" s="38" t="s">
        <v>458</v>
      </c>
    </row>
    <row r="16" spans="1:11" x14ac:dyDescent="0.3">
      <c r="B16" s="38" t="s">
        <v>459</v>
      </c>
    </row>
    <row r="17" spans="1:2" x14ac:dyDescent="0.3">
      <c r="B17" s="39" t="s">
        <v>460</v>
      </c>
    </row>
    <row r="18" spans="1:2" x14ac:dyDescent="0.3"/>
    <row r="19" spans="1:2" x14ac:dyDescent="0.3">
      <c r="A19" s="15" t="s">
        <v>17</v>
      </c>
      <c r="B19" s="2" t="s">
        <v>453</v>
      </c>
    </row>
    <row r="20" spans="1:2" x14ac:dyDescent="0.3">
      <c r="B20" s="39" t="s">
        <v>454</v>
      </c>
    </row>
    <row r="21" spans="1:2" x14ac:dyDescent="0.3">
      <c r="B21" s="39" t="s">
        <v>455</v>
      </c>
    </row>
    <row r="22" spans="1:2" x14ac:dyDescent="0.3">
      <c r="B22" s="39" t="s">
        <v>456</v>
      </c>
    </row>
    <row r="23" spans="1:2" x14ac:dyDescent="0.3"/>
    <row r="24" spans="1:2" x14ac:dyDescent="0.3"/>
    <row r="25" spans="1:2" x14ac:dyDescent="0.3"/>
    <row r="26" spans="1:2" x14ac:dyDescent="0.3"/>
    <row r="27" spans="1:2" x14ac:dyDescent="0.3"/>
    <row r="28" spans="1:2" x14ac:dyDescent="0.3"/>
    <row r="29" spans="1:2" x14ac:dyDescent="0.3"/>
    <row r="30" spans="1:2" x14ac:dyDescent="0.3"/>
    <row r="31" spans="1:2" x14ac:dyDescent="0.3"/>
    <row r="32" spans="1: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8" x14ac:dyDescent="0.3"/>
    <row r="149" x14ac:dyDescent="0.3"/>
    <row r="150" x14ac:dyDescent="0.3"/>
    <row r="181" x14ac:dyDescent="0.3"/>
    <row r="196" x14ac:dyDescent="0.3"/>
    <row r="197" x14ac:dyDescent="0.3"/>
    <row r="198" x14ac:dyDescent="0.3"/>
    <row r="199" x14ac:dyDescent="0.3"/>
    <row r="200" x14ac:dyDescent="0.3"/>
    <row r="206" x14ac:dyDescent="0.3"/>
    <row r="207" x14ac:dyDescent="0.3"/>
    <row r="208" x14ac:dyDescent="0.3"/>
    <row r="209" x14ac:dyDescent="0.3"/>
    <row r="210" x14ac:dyDescent="0.3"/>
    <row r="211" x14ac:dyDescent="0.3"/>
    <row r="212" x14ac:dyDescent="0.3"/>
    <row r="213" x14ac:dyDescent="0.3"/>
  </sheetData>
  <conditionalFormatting sqref="A55:I60">
    <cfRule type="expression" dxfId="18" priority="1">
      <formula>CELL("protect",A55)=1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03B60-FB3D-4686-8566-F436DEEA4150}">
  <dimension ref="A1:AP151"/>
  <sheetViews>
    <sheetView workbookViewId="0">
      <selection activeCell="A10" sqref="A10"/>
    </sheetView>
  </sheetViews>
  <sheetFormatPr defaultColWidth="0" defaultRowHeight="14.4" zeroHeight="1" x14ac:dyDescent="0.3"/>
  <cols>
    <col min="1" max="1" width="4.44140625" style="15" customWidth="1"/>
    <col min="2" max="2" width="12.2187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33" width="10.6640625" style="3" customWidth="1"/>
    <col min="34" max="42" width="0" style="3" hidden="1" customWidth="1"/>
    <col min="43" max="16384" width="10.6640625" style="3" hidden="1"/>
  </cols>
  <sheetData>
    <row r="1" spans="1:11" x14ac:dyDescent="0.3">
      <c r="A1" s="150"/>
      <c r="B1" s="151" t="s">
        <v>388</v>
      </c>
      <c r="C1" s="152"/>
      <c r="D1" s="152"/>
      <c r="E1" s="152"/>
      <c r="F1" s="152"/>
      <c r="G1" s="152"/>
      <c r="H1" s="152"/>
      <c r="I1" s="152"/>
      <c r="J1" s="153"/>
    </row>
    <row r="2" spans="1:11" x14ac:dyDescent="0.3">
      <c r="A2" s="154"/>
      <c r="B2" s="155"/>
      <c r="C2" s="152"/>
      <c r="D2" s="152"/>
      <c r="E2" s="152"/>
      <c r="F2" s="152"/>
      <c r="G2" s="152"/>
      <c r="H2" s="152"/>
      <c r="I2" s="152"/>
      <c r="J2" s="153"/>
    </row>
    <row r="3" spans="1:11" x14ac:dyDescent="0.3">
      <c r="A3" s="151" t="s">
        <v>6</v>
      </c>
      <c r="B3" s="156" t="s">
        <v>7</v>
      </c>
      <c r="C3" s="151" t="s">
        <v>461</v>
      </c>
      <c r="D3" s="157"/>
      <c r="E3" s="157"/>
      <c r="F3" s="157"/>
      <c r="G3" s="157"/>
      <c r="H3" s="157"/>
      <c r="I3" s="158"/>
      <c r="J3" s="153"/>
    </row>
    <row r="4" spans="1:11" x14ac:dyDescent="0.3">
      <c r="A4" s="154"/>
      <c r="B4" s="155"/>
      <c r="C4" s="159"/>
      <c r="D4" s="157"/>
      <c r="E4" s="157"/>
      <c r="F4" s="157"/>
      <c r="G4" s="157"/>
      <c r="H4" s="157"/>
      <c r="I4" s="160"/>
      <c r="J4" s="153"/>
    </row>
    <row r="5" spans="1:11" x14ac:dyDescent="0.3">
      <c r="A5" s="151" t="s">
        <v>9</v>
      </c>
      <c r="B5" s="156" t="s">
        <v>33</v>
      </c>
      <c r="C5" s="151" t="s">
        <v>462</v>
      </c>
      <c r="D5" s="158"/>
      <c r="E5" s="158"/>
      <c r="F5" s="158"/>
      <c r="G5" s="158"/>
      <c r="H5" s="158"/>
      <c r="I5" s="160"/>
      <c r="J5" s="153"/>
    </row>
    <row r="6" spans="1:11" x14ac:dyDescent="0.3">
      <c r="A6" s="151"/>
      <c r="B6" s="156"/>
      <c r="C6" s="151"/>
      <c r="D6" s="158"/>
      <c r="E6" s="158"/>
      <c r="F6" s="158"/>
      <c r="G6" s="158"/>
      <c r="H6" s="158"/>
      <c r="I6" s="160"/>
      <c r="J6" s="153"/>
    </row>
    <row r="7" spans="1:11" x14ac:dyDescent="0.3">
      <c r="A7" s="151" t="s">
        <v>12</v>
      </c>
      <c r="B7" s="156" t="s">
        <v>51</v>
      </c>
      <c r="C7" s="151" t="s">
        <v>463</v>
      </c>
      <c r="D7" s="158"/>
      <c r="E7" s="158"/>
      <c r="F7" s="158"/>
      <c r="G7" s="158"/>
      <c r="H7" s="158"/>
      <c r="I7" s="160"/>
      <c r="J7" s="153"/>
    </row>
    <row r="8" spans="1:11" ht="15" thickBot="1" x14ac:dyDescent="0.35">
      <c r="A8" s="151"/>
      <c r="B8" s="156"/>
      <c r="C8" s="151"/>
      <c r="D8" s="158"/>
      <c r="E8" s="158"/>
      <c r="F8" s="158"/>
      <c r="G8" s="158"/>
      <c r="H8" s="158"/>
      <c r="I8" s="160"/>
      <c r="J8" s="153"/>
    </row>
    <row r="9" spans="1:11" ht="15" thickBot="1" x14ac:dyDescent="0.35">
      <c r="A9" s="161" t="s">
        <v>13</v>
      </c>
      <c r="B9" s="162"/>
      <c r="C9" s="163"/>
      <c r="D9" s="163"/>
      <c r="E9" s="163"/>
      <c r="F9" s="163"/>
      <c r="G9" s="163"/>
      <c r="H9" s="163"/>
      <c r="I9" s="164"/>
      <c r="J9" s="165"/>
    </row>
    <row r="10" spans="1:11" x14ac:dyDescent="0.3">
      <c r="A10" s="11"/>
      <c r="C10" s="13"/>
      <c r="D10" s="13"/>
      <c r="E10" s="13"/>
      <c r="F10" s="13"/>
      <c r="G10" s="13"/>
      <c r="H10" s="13"/>
      <c r="I10" s="13"/>
    </row>
    <row r="11" spans="1:11" x14ac:dyDescent="0.3">
      <c r="A11" s="40"/>
      <c r="B11" s="41" t="s">
        <v>52</v>
      </c>
      <c r="C11" s="2"/>
      <c r="D11" s="21"/>
      <c r="E11" s="21"/>
      <c r="F11" s="21"/>
      <c r="G11" s="21"/>
      <c r="H11" s="21"/>
      <c r="I11" s="21"/>
      <c r="J11" s="21"/>
      <c r="K11" s="21"/>
    </row>
    <row r="12" spans="1:11" x14ac:dyDescent="0.3">
      <c r="A12" s="14" t="s">
        <v>6</v>
      </c>
      <c r="B12" s="2" t="s">
        <v>475</v>
      </c>
      <c r="C12" s="2"/>
      <c r="D12" s="21"/>
      <c r="E12" s="21"/>
      <c r="F12" s="21"/>
      <c r="G12" s="21"/>
      <c r="H12" s="21"/>
      <c r="I12" s="21"/>
      <c r="J12" s="21"/>
      <c r="K12" s="21"/>
    </row>
    <row r="13" spans="1:11" x14ac:dyDescent="0.3">
      <c r="A13" s="14"/>
      <c r="B13" s="2" t="s">
        <v>465</v>
      </c>
      <c r="C13" s="18"/>
      <c r="D13" s="21"/>
      <c r="E13" s="21"/>
      <c r="F13" s="21"/>
      <c r="G13" s="21"/>
      <c r="H13" s="21"/>
      <c r="I13" s="21"/>
      <c r="J13" s="21"/>
      <c r="K13" s="21"/>
    </row>
    <row r="14" spans="1:11" x14ac:dyDescent="0.3">
      <c r="A14" s="14"/>
      <c r="B14" s="2" t="s">
        <v>464</v>
      </c>
      <c r="C14" s="18"/>
      <c r="D14" s="21"/>
      <c r="E14" s="21"/>
      <c r="F14" s="21"/>
      <c r="G14" s="21"/>
      <c r="H14" s="21"/>
      <c r="I14" s="21"/>
      <c r="J14" s="21"/>
      <c r="K14" s="21"/>
    </row>
    <row r="15" spans="1:11" x14ac:dyDescent="0.3">
      <c r="A15" s="14"/>
      <c r="B15" s="2" t="s">
        <v>466</v>
      </c>
      <c r="C15" s="18"/>
      <c r="D15" s="21"/>
      <c r="E15" s="21"/>
      <c r="F15" s="21"/>
      <c r="G15" s="21"/>
      <c r="H15" s="21"/>
      <c r="I15" s="21"/>
      <c r="J15" s="21"/>
      <c r="K15" s="21"/>
    </row>
    <row r="16" spans="1:11" x14ac:dyDescent="0.3">
      <c r="A16" s="14"/>
      <c r="B16" s="2"/>
      <c r="C16" s="18"/>
      <c r="D16" s="21"/>
      <c r="E16" s="21"/>
      <c r="F16" s="21"/>
      <c r="G16" s="21"/>
      <c r="H16" s="21"/>
      <c r="I16" s="21"/>
      <c r="J16" s="21"/>
      <c r="K16" s="21"/>
    </row>
    <row r="17" spans="1:11" x14ac:dyDescent="0.3">
      <c r="A17" s="14" t="s">
        <v>9</v>
      </c>
      <c r="B17" s="2" t="s">
        <v>476</v>
      </c>
      <c r="C17" s="2"/>
      <c r="D17" s="21"/>
      <c r="E17" s="21"/>
      <c r="F17" s="21"/>
      <c r="G17" s="21"/>
      <c r="H17" s="21"/>
      <c r="I17" s="21"/>
      <c r="J17" s="21"/>
      <c r="K17" s="21"/>
    </row>
    <row r="18" spans="1:11" x14ac:dyDescent="0.3">
      <c r="A18" s="14"/>
      <c r="B18" s="18" t="s">
        <v>53</v>
      </c>
      <c r="C18" s="18"/>
      <c r="D18" s="21"/>
      <c r="E18" s="21"/>
      <c r="F18" s="21"/>
      <c r="G18" s="21"/>
      <c r="H18" s="21"/>
      <c r="I18" s="21"/>
      <c r="J18" s="21"/>
      <c r="K18" s="21"/>
    </row>
    <row r="19" spans="1:11" x14ac:dyDescent="0.3">
      <c r="A19" s="22"/>
      <c r="B19" s="306" t="s">
        <v>628</v>
      </c>
      <c r="C19" s="306"/>
      <c r="D19" s="306"/>
      <c r="E19" s="306"/>
      <c r="F19" s="306"/>
      <c r="G19" s="306"/>
      <c r="H19" s="306"/>
      <c r="I19" s="306"/>
      <c r="J19" s="306"/>
      <c r="K19" s="21"/>
    </row>
    <row r="20" spans="1:11" x14ac:dyDescent="0.3">
      <c r="A20" s="22"/>
      <c r="B20" s="306" t="s">
        <v>629</v>
      </c>
      <c r="C20" s="306"/>
      <c r="D20" s="306"/>
      <c r="E20" s="306"/>
      <c r="F20" s="306"/>
      <c r="G20" s="306"/>
      <c r="H20" s="306"/>
      <c r="I20" s="306"/>
      <c r="J20" s="306"/>
      <c r="K20" s="21"/>
    </row>
    <row r="21" spans="1:11" ht="29.55" customHeight="1" x14ac:dyDescent="0.3">
      <c r="A21" s="14"/>
      <c r="B21" s="306" t="s">
        <v>630</v>
      </c>
      <c r="C21" s="306"/>
      <c r="D21" s="306"/>
      <c r="E21" s="306"/>
      <c r="F21" s="306"/>
      <c r="G21" s="306"/>
      <c r="H21" s="306"/>
      <c r="I21" s="306"/>
      <c r="J21" s="306"/>
      <c r="K21" s="21"/>
    </row>
    <row r="22" spans="1:11" x14ac:dyDescent="0.3">
      <c r="A22" s="14"/>
      <c r="B22" s="2" t="s">
        <v>631</v>
      </c>
      <c r="C22" s="18"/>
      <c r="D22" s="21"/>
      <c r="E22" s="21"/>
      <c r="F22" s="21"/>
      <c r="G22" s="21"/>
      <c r="H22" s="21"/>
      <c r="I22" s="21"/>
      <c r="J22" s="21"/>
      <c r="K22" s="21"/>
    </row>
    <row r="23" spans="1:11" x14ac:dyDescent="0.3">
      <c r="A23" s="14"/>
      <c r="B23" s="2"/>
      <c r="C23" s="18"/>
      <c r="D23" s="21"/>
      <c r="E23" s="21"/>
      <c r="F23" s="21"/>
      <c r="G23" s="21"/>
      <c r="H23" s="21"/>
      <c r="I23" s="21"/>
      <c r="J23" s="21"/>
      <c r="K23" s="21"/>
    </row>
    <row r="24" spans="1:11" x14ac:dyDescent="0.3">
      <c r="A24" s="14" t="s">
        <v>12</v>
      </c>
      <c r="B24" s="18" t="s">
        <v>54</v>
      </c>
      <c r="C24" s="18"/>
      <c r="D24" s="2"/>
      <c r="E24" s="21"/>
      <c r="F24" s="21"/>
      <c r="G24" s="21"/>
      <c r="H24" s="21"/>
      <c r="I24" s="21"/>
      <c r="J24" s="21"/>
      <c r="K24" s="21"/>
    </row>
    <row r="25" spans="1:11" x14ac:dyDescent="0.3">
      <c r="A25" s="14"/>
      <c r="B25" s="2" t="s">
        <v>467</v>
      </c>
      <c r="C25" s="2"/>
      <c r="D25" s="21"/>
      <c r="E25" s="21"/>
      <c r="F25" s="21"/>
      <c r="G25" s="21"/>
      <c r="H25" s="21"/>
      <c r="I25" s="21"/>
      <c r="J25" s="21"/>
      <c r="K25" s="21"/>
    </row>
    <row r="26" spans="1:11" x14ac:dyDescent="0.3">
      <c r="A26" s="22"/>
      <c r="B26" s="21"/>
      <c r="C26" s="21"/>
      <c r="D26" s="21"/>
      <c r="E26" s="21"/>
      <c r="F26" s="21"/>
      <c r="G26" s="21"/>
      <c r="H26" s="21"/>
      <c r="I26" s="21"/>
      <c r="J26" s="21"/>
      <c r="K26" s="21"/>
    </row>
    <row r="27" spans="1:11" x14ac:dyDescent="0.3">
      <c r="A27" s="22"/>
      <c r="B27" s="21"/>
      <c r="C27" s="21"/>
      <c r="D27" s="21"/>
      <c r="E27" s="21"/>
      <c r="F27" s="21"/>
      <c r="G27" s="21"/>
      <c r="H27" s="21"/>
      <c r="I27" s="21"/>
      <c r="J27" s="21"/>
      <c r="K27" s="21"/>
    </row>
    <row r="28" spans="1:11" x14ac:dyDescent="0.3">
      <c r="A28" s="22"/>
      <c r="B28" s="21"/>
      <c r="C28" s="21"/>
      <c r="D28" s="21"/>
      <c r="E28" s="21"/>
      <c r="F28" s="21"/>
      <c r="G28" s="21"/>
      <c r="H28" s="21"/>
      <c r="I28" s="21"/>
      <c r="J28" s="21"/>
      <c r="K28" s="21"/>
    </row>
    <row r="29" spans="1:11" x14ac:dyDescent="0.3">
      <c r="A29" s="22"/>
      <c r="B29" s="21"/>
      <c r="C29" s="21"/>
      <c r="D29" s="21"/>
      <c r="E29" s="21"/>
      <c r="F29" s="21"/>
      <c r="G29" s="21"/>
      <c r="H29" s="21"/>
      <c r="I29" s="21"/>
      <c r="J29" s="21"/>
      <c r="K29" s="21"/>
    </row>
    <row r="30" spans="1:11" x14ac:dyDescent="0.3">
      <c r="A30" s="22"/>
      <c r="B30" s="21"/>
      <c r="C30" s="21"/>
      <c r="D30" s="21"/>
      <c r="E30" s="21"/>
      <c r="F30" s="21"/>
      <c r="G30" s="21"/>
      <c r="H30" s="21"/>
      <c r="I30" s="21"/>
      <c r="J30" s="21"/>
      <c r="K30" s="21"/>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sheetData>
  <mergeCells count="3">
    <mergeCell ref="B19:J19"/>
    <mergeCell ref="B20:J20"/>
    <mergeCell ref="B21:J21"/>
  </mergeCells>
  <conditionalFormatting sqref="A65:I70">
    <cfRule type="expression" dxfId="17" priority="1">
      <formula>CELL("protect",A65)=1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3A58C-9B0D-451C-AAEE-CE1DD3E0D239}">
  <dimension ref="A1:AP162"/>
  <sheetViews>
    <sheetView zoomScaleNormal="100" workbookViewId="0">
      <selection activeCell="A10" sqref="A10"/>
    </sheetView>
  </sheetViews>
  <sheetFormatPr defaultColWidth="0" defaultRowHeight="14.4" zeroHeight="1" x14ac:dyDescent="0.3"/>
  <cols>
    <col min="1" max="1" width="4.44140625" style="15" customWidth="1"/>
    <col min="2" max="2" width="14.21875" style="12" customWidth="1"/>
    <col min="3" max="3" width="10.6640625" style="3" customWidth="1"/>
    <col min="4" max="4" width="17.44140625" style="3" customWidth="1"/>
    <col min="5" max="5" width="16" style="3" customWidth="1"/>
    <col min="6" max="8" width="13.6640625" style="3" customWidth="1"/>
    <col min="9" max="9" width="14.5546875" style="3" customWidth="1"/>
    <col min="10" max="10" width="24" style="3" customWidth="1"/>
    <col min="11" max="33" width="10.6640625" style="3" customWidth="1"/>
    <col min="34" max="42" width="0" style="3" hidden="1" customWidth="1"/>
    <col min="43" max="16384" width="10.6640625" style="3" hidden="1"/>
  </cols>
  <sheetData>
    <row r="1" spans="1:11" x14ac:dyDescent="0.3">
      <c r="A1" s="150"/>
      <c r="B1" s="151" t="s">
        <v>390</v>
      </c>
      <c r="C1" s="152"/>
      <c r="D1" s="152"/>
      <c r="E1" s="152"/>
      <c r="F1" s="152"/>
      <c r="G1" s="152"/>
      <c r="H1" s="152"/>
      <c r="I1" s="152"/>
      <c r="J1" s="153"/>
    </row>
    <row r="2" spans="1:11" x14ac:dyDescent="0.3">
      <c r="A2" s="154"/>
      <c r="B2" s="155"/>
      <c r="C2" s="152"/>
      <c r="D2" s="152"/>
      <c r="E2" s="152"/>
      <c r="F2" s="152"/>
      <c r="G2" s="152"/>
      <c r="H2" s="152"/>
      <c r="I2" s="152"/>
      <c r="J2" s="153"/>
    </row>
    <row r="3" spans="1:11" x14ac:dyDescent="0.3">
      <c r="A3" s="151" t="s">
        <v>6</v>
      </c>
      <c r="B3" s="178" t="s">
        <v>7</v>
      </c>
      <c r="C3" s="169" t="s">
        <v>468</v>
      </c>
      <c r="D3" s="181"/>
      <c r="E3" s="181"/>
      <c r="F3" s="181"/>
      <c r="G3" s="181"/>
      <c r="H3" s="181"/>
      <c r="I3" s="158"/>
      <c r="J3" s="153"/>
    </row>
    <row r="4" spans="1:11" x14ac:dyDescent="0.3">
      <c r="A4" s="151"/>
      <c r="B4" s="178"/>
      <c r="C4" s="151"/>
      <c r="D4" s="181"/>
      <c r="E4" s="181"/>
      <c r="F4" s="181"/>
      <c r="G4" s="181"/>
      <c r="H4" s="181"/>
      <c r="I4" s="158"/>
      <c r="J4" s="153"/>
    </row>
    <row r="5" spans="1:11" x14ac:dyDescent="0.3">
      <c r="A5" s="151" t="s">
        <v>9</v>
      </c>
      <c r="B5" s="178" t="s">
        <v>10</v>
      </c>
      <c r="C5" s="151" t="s">
        <v>56</v>
      </c>
      <c r="D5" s="181"/>
      <c r="E5" s="181"/>
      <c r="F5" s="181"/>
      <c r="G5" s="181"/>
      <c r="H5" s="181"/>
      <c r="I5" s="158"/>
      <c r="J5" s="153"/>
    </row>
    <row r="6" spans="1:11" x14ac:dyDescent="0.3">
      <c r="A6" s="151"/>
      <c r="B6" s="178"/>
      <c r="C6" s="151" t="s">
        <v>469</v>
      </c>
      <c r="D6" s="181"/>
      <c r="E6" s="181"/>
      <c r="F6" s="181"/>
      <c r="G6" s="181"/>
      <c r="H6" s="181"/>
      <c r="I6" s="158"/>
      <c r="J6" s="153"/>
    </row>
    <row r="7" spans="1:11" x14ac:dyDescent="0.3">
      <c r="A7" s="154"/>
      <c r="B7" s="155"/>
      <c r="C7" s="182" t="s">
        <v>57</v>
      </c>
      <c r="D7" s="181"/>
      <c r="E7" s="181"/>
      <c r="F7" s="181"/>
      <c r="G7" s="181"/>
      <c r="H7" s="181"/>
      <c r="I7" s="160"/>
      <c r="J7" s="153"/>
    </row>
    <row r="8" spans="1:11" ht="15" thickBot="1" x14ac:dyDescent="0.35">
      <c r="A8" s="151"/>
      <c r="B8" s="178"/>
      <c r="C8" s="151"/>
      <c r="D8" s="158"/>
      <c r="E8" s="158"/>
      <c r="F8" s="158"/>
      <c r="G8" s="158"/>
      <c r="H8" s="158"/>
      <c r="I8" s="160"/>
      <c r="J8" s="153"/>
    </row>
    <row r="9" spans="1:11" ht="15" thickBot="1" x14ac:dyDescent="0.35">
      <c r="A9" s="6" t="s">
        <v>13</v>
      </c>
      <c r="B9" s="7"/>
      <c r="C9" s="8"/>
      <c r="D9" s="8"/>
      <c r="E9" s="8"/>
      <c r="F9" s="8"/>
      <c r="G9" s="8"/>
      <c r="H9" s="8"/>
      <c r="I9" s="9"/>
      <c r="J9" s="10"/>
    </row>
    <row r="10" spans="1:11" x14ac:dyDescent="0.3">
      <c r="A10" s="11"/>
      <c r="C10" s="20"/>
      <c r="D10" s="13"/>
      <c r="E10" s="13"/>
      <c r="F10" s="13"/>
      <c r="G10" s="13"/>
      <c r="H10" s="13"/>
      <c r="I10" s="13"/>
    </row>
    <row r="11" spans="1:11" x14ac:dyDescent="0.3">
      <c r="B11" s="36" t="s">
        <v>58</v>
      </c>
      <c r="C11" s="2"/>
      <c r="D11" s="2"/>
      <c r="E11" s="2"/>
      <c r="F11" s="2"/>
      <c r="G11" s="2"/>
      <c r="H11" s="2"/>
      <c r="I11" s="23"/>
      <c r="J11" s="23"/>
      <c r="K11" s="23"/>
    </row>
    <row r="12" spans="1:11" x14ac:dyDescent="0.3">
      <c r="A12" s="14" t="s">
        <v>15</v>
      </c>
      <c r="B12" s="2" t="s">
        <v>632</v>
      </c>
      <c r="C12" s="2"/>
      <c r="D12" s="2"/>
      <c r="E12" s="2"/>
      <c r="F12" s="2"/>
      <c r="G12" s="2"/>
      <c r="H12" s="2"/>
      <c r="I12" s="23"/>
      <c r="J12" s="23"/>
      <c r="K12" s="23"/>
    </row>
    <row r="13" spans="1:11" x14ac:dyDescent="0.3">
      <c r="A13" s="42"/>
      <c r="B13" s="2" t="s">
        <v>59</v>
      </c>
      <c r="C13" s="2"/>
      <c r="D13" s="2"/>
      <c r="E13" s="2"/>
      <c r="F13" s="2"/>
      <c r="G13" s="2"/>
      <c r="H13" s="2"/>
      <c r="I13" s="23"/>
      <c r="J13" s="23"/>
      <c r="K13" s="23"/>
    </row>
    <row r="14" spans="1:11" x14ac:dyDescent="0.3">
      <c r="A14" s="43"/>
      <c r="B14" s="2"/>
      <c r="D14" s="23"/>
      <c r="E14" s="23"/>
      <c r="F14" s="23"/>
      <c r="G14" s="23"/>
      <c r="H14" s="23"/>
      <c r="I14" s="23"/>
      <c r="J14" s="23"/>
      <c r="K14" s="23"/>
    </row>
    <row r="15" spans="1:11" x14ac:dyDescent="0.3">
      <c r="A15" s="43" t="s">
        <v>9</v>
      </c>
      <c r="B15" s="23" t="s">
        <v>470</v>
      </c>
      <c r="C15" s="2"/>
      <c r="D15" s="2"/>
      <c r="E15" s="2"/>
      <c r="F15" s="2"/>
      <c r="G15" s="2"/>
      <c r="H15" s="2"/>
      <c r="I15" s="2"/>
      <c r="J15" s="2"/>
      <c r="K15" s="2"/>
    </row>
    <row r="16" spans="1:11" x14ac:dyDescent="0.3">
      <c r="A16" s="43"/>
      <c r="B16" s="37" t="s">
        <v>471</v>
      </c>
      <c r="C16" s="2"/>
      <c r="D16" s="23"/>
      <c r="E16" s="23"/>
      <c r="F16" s="23"/>
      <c r="G16" s="23"/>
      <c r="H16" s="23"/>
      <c r="I16" s="23"/>
      <c r="J16" s="23"/>
      <c r="K16" s="23"/>
    </row>
    <row r="17" spans="1:11" x14ac:dyDescent="0.3">
      <c r="A17" s="43"/>
      <c r="B17" s="37"/>
      <c r="C17" s="37"/>
      <c r="D17" s="23"/>
      <c r="E17" s="23"/>
      <c r="F17" s="23"/>
      <c r="G17" s="23"/>
      <c r="H17" s="23"/>
      <c r="I17" s="23"/>
      <c r="J17" s="23"/>
      <c r="K17" s="23"/>
    </row>
    <row r="18" spans="1:11" x14ac:dyDescent="0.3">
      <c r="A18" s="43"/>
      <c r="B18" s="37"/>
      <c r="C18" s="37"/>
      <c r="D18" s="23"/>
      <c r="E18" s="23"/>
      <c r="F18" s="23"/>
      <c r="G18" s="23"/>
      <c r="H18" s="23"/>
      <c r="I18" s="23"/>
      <c r="J18" s="23"/>
      <c r="K18" s="23"/>
    </row>
    <row r="19" spans="1:11" x14ac:dyDescent="0.3">
      <c r="A19" s="43"/>
      <c r="B19" s="23"/>
      <c r="C19" s="23"/>
      <c r="D19" s="23"/>
      <c r="E19" s="23"/>
      <c r="F19" s="23"/>
      <c r="G19" s="23"/>
      <c r="H19" s="23"/>
      <c r="I19" s="23"/>
      <c r="J19" s="23"/>
      <c r="K19" s="23"/>
    </row>
    <row r="20" spans="1:11" x14ac:dyDescent="0.3">
      <c r="A20" s="43"/>
      <c r="B20" s="3"/>
      <c r="F20" s="23"/>
      <c r="G20" s="23"/>
      <c r="H20" s="23"/>
      <c r="I20" s="23"/>
      <c r="J20" s="23"/>
      <c r="K20" s="23"/>
    </row>
    <row r="21" spans="1:11" x14ac:dyDescent="0.3">
      <c r="A21" s="43"/>
      <c r="B21" s="3"/>
      <c r="F21" s="23"/>
      <c r="G21" s="23"/>
      <c r="H21" s="23"/>
      <c r="I21" s="23"/>
      <c r="J21" s="23"/>
      <c r="K21" s="23"/>
    </row>
    <row r="22" spans="1:11" x14ac:dyDescent="0.3">
      <c r="B22" s="3"/>
      <c r="F22" s="23"/>
      <c r="G22" s="23"/>
      <c r="H22" s="23"/>
      <c r="I22" s="23"/>
      <c r="J22" s="23"/>
      <c r="K22" s="23"/>
    </row>
    <row r="23" spans="1:11" x14ac:dyDescent="0.3">
      <c r="A23" s="43"/>
      <c r="F23" s="23"/>
      <c r="G23" s="23"/>
      <c r="H23" s="23"/>
      <c r="I23" s="23"/>
      <c r="J23" s="23"/>
      <c r="K23" s="23"/>
    </row>
    <row r="24" spans="1:11" x14ac:dyDescent="0.3">
      <c r="B24" s="3"/>
    </row>
    <row r="25" spans="1:11" x14ac:dyDescent="0.3">
      <c r="B25" s="3"/>
    </row>
    <row r="26" spans="1:11" x14ac:dyDescent="0.3">
      <c r="B26" s="3"/>
    </row>
    <row r="27" spans="1:11" x14ac:dyDescent="0.3">
      <c r="B27" s="3"/>
    </row>
    <row r="28" spans="1:11" x14ac:dyDescent="0.3"/>
    <row r="29" spans="1:11" x14ac:dyDescent="0.3"/>
    <row r="30" spans="1:11" x14ac:dyDescent="0.3"/>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sheetData>
  <conditionalFormatting sqref="A68:I73">
    <cfRule type="expression" dxfId="16" priority="1">
      <formula>CELL("protect",A68)=1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F80A2582B2324EB3B957A472D25D6D" ma:contentTypeVersion="20" ma:contentTypeDescription="Create a new document." ma:contentTypeScope="" ma:versionID="b4289db2854f3c2e6bcbc4d10d51ced5">
  <xsd:schema xmlns:xsd="http://www.w3.org/2001/XMLSchema" xmlns:xs="http://www.w3.org/2001/XMLSchema" xmlns:p="http://schemas.microsoft.com/office/2006/metadata/properties" xmlns:ns1="http://schemas.microsoft.com/sharepoint/v3" xmlns:ns2="93d7f137-c694-475d-b4d4-d79f6ee71069" xmlns:ns3="2cad2633-845d-4850-8d62-154821408d05" targetNamespace="http://schemas.microsoft.com/office/2006/metadata/properties" ma:root="true" ma:fieldsID="12917f9370786540fd7e8657e316ced4" ns1:_="" ns2:_="" ns3:_="">
    <xsd:import namespace="http://schemas.microsoft.com/sharepoint/v3"/>
    <xsd:import namespace="93d7f137-c694-475d-b4d4-d79f6ee71069"/>
    <xsd:import namespace="2cad2633-845d-4850-8d62-154821408d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d7f137-c694-475d-b4d4-d79f6ee71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560b896-8886-498a-a042-c3e26b9789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ad2633-845d-4850-8d62-154821408d0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846c64a-fc1e-4a2a-83cd-c4878622f9f7}" ma:internalName="TaxCatchAll" ma:showField="CatchAllData" ma:web="2cad2633-845d-4850-8d62-154821408d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cad2633-845d-4850-8d62-154821408d05" xsi:nil="true"/>
    <lcf76f155ced4ddcb4097134ff3c332f xmlns="93d7f137-c694-475d-b4d4-d79f6ee71069">
      <Terms xmlns="http://schemas.microsoft.com/office/infopath/2007/PartnerControls"/>
    </lcf76f155ced4ddcb4097134ff3c332f>
    <_Flow_SignoffStatus xmlns="93d7f137-c694-475d-b4d4-d79f6ee71069" xsi:nil="true"/>
  </documentManagement>
</p:properties>
</file>

<file path=customXml/itemProps1.xml><?xml version="1.0" encoding="utf-8"?>
<ds:datastoreItem xmlns:ds="http://schemas.openxmlformats.org/officeDocument/2006/customXml" ds:itemID="{6C67649B-759C-4D86-8DA8-6F1402AD7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d7f137-c694-475d-b4d4-d79f6ee71069"/>
    <ds:schemaRef ds:uri="2cad2633-845d-4850-8d62-154821408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6F47C5-CF08-4F08-9CA4-920E36C6363D}">
  <ds:schemaRefs>
    <ds:schemaRef ds:uri="http://schemas.microsoft.com/sharepoint/v3/contenttype/forms"/>
  </ds:schemaRefs>
</ds:datastoreItem>
</file>

<file path=customXml/itemProps3.xml><?xml version="1.0" encoding="utf-8"?>
<ds:datastoreItem xmlns:ds="http://schemas.openxmlformats.org/officeDocument/2006/customXml" ds:itemID="{40120B09-0BD9-4497-8095-07AFD618AD24}">
  <ds:schemaRefs>
    <ds:schemaRef ds:uri="http://schemas.microsoft.com/office/2006/metadata/properties"/>
    <ds:schemaRef ds:uri="http://schemas.microsoft.com/office/infopath/2007/PartnerControls"/>
    <ds:schemaRef ds:uri="http://schemas.microsoft.com/sharepoint/v3"/>
    <ds:schemaRef ds:uri="2cad2633-845d-4850-8d62-154821408d05"/>
    <ds:schemaRef ds:uri="93d7f137-c694-475d-b4d4-d79f6ee710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A-Q01</vt:lpstr>
      <vt:lpstr>A-Q02</vt:lpstr>
      <vt:lpstr>A-Q03</vt:lpstr>
      <vt:lpstr>A-Q04</vt:lpstr>
      <vt:lpstr>A-Q05</vt:lpstr>
      <vt:lpstr>A-Q06</vt:lpstr>
      <vt:lpstr>A-Q07</vt:lpstr>
      <vt:lpstr>A-Q08</vt:lpstr>
      <vt:lpstr>B-Q09</vt:lpstr>
      <vt:lpstr>B-Q10</vt:lpstr>
      <vt:lpstr>B-Q11</vt:lpstr>
      <vt:lpstr>B-Q12</vt:lpstr>
      <vt:lpstr>B-Q13</vt:lpstr>
      <vt:lpstr>B-Q14</vt:lpstr>
      <vt:lpstr>C-Q15</vt:lpstr>
      <vt:lpstr>C-Q16</vt:lpstr>
      <vt:lpstr>C-Q17</vt:lpstr>
      <vt:lpstr>C-Q18</vt:lpstr>
      <vt:lpstr>C-Q19</vt:lpstr>
      <vt:lpstr>C-Q20</vt:lpstr>
      <vt:lpstr>C-Q21</vt:lpstr>
      <vt:lpstr>D-Q22</vt:lpstr>
      <vt:lpstr>E-Q23</vt:lpstr>
      <vt:lpstr>E-Q24</vt:lpstr>
      <vt:lpstr>E-Q25</vt:lpstr>
      <vt:lpstr>E-Q26</vt:lpstr>
    </vt:vector>
  </TitlesOfParts>
  <Manager/>
  <Company>CMPA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Huang, Shengli [CMPA]</dc:creator>
  <cp:keywords/>
  <dc:description/>
  <cp:lastModifiedBy>Katie Kelly</cp:lastModifiedBy>
  <cp:revision/>
  <dcterms:created xsi:type="dcterms:W3CDTF">2025-05-20T16:51:01Z</dcterms:created>
  <dcterms:modified xsi:type="dcterms:W3CDTF">2025-10-06T16:55:03Z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290f5e94-b30f-4e73-9b6b-e333361c0d6b_Enabled">
    <vt:lpwstr>true</vt:lpwstr>
  </property>
  <property fmtid="{D5CDD505-2E9C-101B-9397-08002B2CF9AE}" pid="5" name="MSIP_Label_290f5e94-b30f-4e73-9b6b-e333361c0d6b_SetDate">
    <vt:lpwstr>2025-05-22T12:56:31Z</vt:lpwstr>
  </property>
  <property fmtid="{D5CDD505-2E9C-101B-9397-08002B2CF9AE}" pid="6" name="MSIP_Label_290f5e94-b30f-4e73-9b6b-e333361c0d6b_Method">
    <vt:lpwstr>Standard</vt:lpwstr>
  </property>
  <property fmtid="{D5CDD505-2E9C-101B-9397-08002B2CF9AE}" pid="7" name="MSIP_Label_290f5e94-b30f-4e73-9b6b-e333361c0d6b_Name">
    <vt:lpwstr>290f5e94-b30f-4e73-9b6b-e333361c0d6b</vt:lpwstr>
  </property>
  <property fmtid="{D5CDD505-2E9C-101B-9397-08002B2CF9AE}" pid="8" name="MSIP_Label_290f5e94-b30f-4e73-9b6b-e333361c0d6b_SiteId">
    <vt:lpwstr>399ead0d-c7c4-4583-88a4-d98814f80b0e</vt:lpwstr>
  </property>
  <property fmtid="{D5CDD505-2E9C-101B-9397-08002B2CF9AE}" pid="9" name="MSIP_Label_290f5e94-b30f-4e73-9b6b-e333361c0d6b_ActionId">
    <vt:lpwstr>af707599-42fb-4210-9b0a-1fcad4f0bc61</vt:lpwstr>
  </property>
  <property fmtid="{D5CDD505-2E9C-101B-9397-08002B2CF9AE}" pid="10" name="MSIP_Label_290f5e94-b30f-4e73-9b6b-e333361c0d6b_ContentBits">
    <vt:lpwstr>0</vt:lpwstr>
  </property>
  <property fmtid="{D5CDD505-2E9C-101B-9397-08002B2CF9AE}" pid="11" name="ContentTypeId">
    <vt:lpwstr>0x010100E0F80A2582B2324EB3B957A472D25D6D</vt:lpwstr>
  </property>
  <property fmtid="{D5CDD505-2E9C-101B-9397-08002B2CF9AE}" pid="12" name="MediaServiceImageTags">
    <vt:lpwstr/>
  </property>
</Properties>
</file>