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/>
  <mc:AlternateContent xmlns:mc="http://schemas.openxmlformats.org/markup-compatibility/2006">
    <mc:Choice Requires="x15">
      <x15ac:absPath xmlns:x15ac="http://schemas.microsoft.com/office/spreadsheetml/2010/11/ac" url="https://casact.sharepoint.com/sites/AdmissionsCBTcommunications/Shared Documents/General/Candidate Experience - Certification Product Manager/Video Insight Candidate Experience/Item Content/Video 1 - GLM/"/>
    </mc:Choice>
  </mc:AlternateContent>
  <xr:revisionPtr revIDLastSave="311" documentId="8_{B5B8B520-32E3-4F8E-B2CD-C4AAF84EC347}" xr6:coauthVersionLast="47" xr6:coauthVersionMax="47" xr10:uidLastSave="{D91FCFF6-F2FD-4855-BB6D-97B4298F090E}"/>
  <bookViews>
    <workbookView xWindow="-108" yWindow="-108" windowWidth="23256" windowHeight="13896" firstSheet="2" activeTab="2" xr2:uid="{00000000-000D-0000-FFFF-FFFF00000000}"/>
  </bookViews>
  <sheets>
    <sheet name="Notes" sheetId="19" r:id="rId1"/>
    <sheet name="Blank Item" sheetId="2" r:id="rId2"/>
    <sheet name="Step by Step Instructions" sheetId="1" r:id="rId3"/>
    <sheet name="Step 1" sheetId="10" r:id="rId4"/>
    <sheet name="Step 2" sheetId="11" r:id="rId5"/>
    <sheet name="Step 3" sheetId="12" r:id="rId6"/>
    <sheet name="Step 4" sheetId="13" r:id="rId7"/>
    <sheet name="Step 5" sheetId="14" r:id="rId8"/>
    <sheet name="Step 6" sheetId="15" r:id="rId9"/>
    <sheet name="Step 7" sheetId="16" r:id="rId10"/>
    <sheet name="Step 8" sheetId="17" r:id="rId11"/>
    <sheet name="Step 9" sheetId="18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" i="18" l="1"/>
  <c r="L14" i="18"/>
  <c r="L16" i="18" s="1"/>
  <c r="K14" i="18"/>
  <c r="L13" i="18"/>
  <c r="L15" i="18" s="1"/>
  <c r="L9" i="18"/>
  <c r="L7" i="18"/>
  <c r="L6" i="18"/>
  <c r="L5" i="18"/>
  <c r="K17" i="18" s="1"/>
  <c r="L15" i="17"/>
  <c r="L17" i="17"/>
  <c r="L14" i="17"/>
  <c r="L16" i="17" s="1"/>
  <c r="L13" i="17"/>
  <c r="K13" i="17"/>
  <c r="L9" i="17"/>
  <c r="K14" i="17" s="1"/>
  <c r="L7" i="17"/>
  <c r="L6" i="17"/>
  <c r="L5" i="17"/>
  <c r="N19" i="16"/>
  <c r="N16" i="16"/>
  <c r="N14" i="16" a="1"/>
  <c r="N14" i="16" s="1"/>
  <c r="L17" i="16"/>
  <c r="L16" i="16"/>
  <c r="L14" i="16"/>
  <c r="L13" i="16"/>
  <c r="L15" i="16" s="1"/>
  <c r="L9" i="16"/>
  <c r="L7" i="16"/>
  <c r="L6" i="16"/>
  <c r="L5" i="16"/>
  <c r="K13" i="16" s="1"/>
  <c r="L15" i="15"/>
  <c r="L13" i="15"/>
  <c r="L16" i="15"/>
  <c r="L17" i="15"/>
  <c r="L14" i="15"/>
  <c r="K17" i="15"/>
  <c r="K16" i="15"/>
  <c r="L9" i="15"/>
  <c r="L7" i="15"/>
  <c r="L6" i="15"/>
  <c r="L5" i="15"/>
  <c r="K15" i="15" s="1"/>
  <c r="K17" i="14"/>
  <c r="K16" i="14"/>
  <c r="K15" i="14"/>
  <c r="K14" i="14"/>
  <c r="K13" i="14"/>
  <c r="L9" i="14"/>
  <c r="L7" i="14"/>
  <c r="L6" i="14"/>
  <c r="L5" i="14"/>
  <c r="L9" i="13"/>
  <c r="L7" i="13"/>
  <c r="L6" i="13"/>
  <c r="L5" i="13"/>
  <c r="L9" i="12"/>
  <c r="L7" i="12"/>
  <c r="L6" i="12"/>
  <c r="L5" i="12"/>
  <c r="L7" i="11"/>
  <c r="L6" i="11"/>
  <c r="L5" i="11"/>
  <c r="K15" i="18" l="1"/>
  <c r="N16" i="18"/>
  <c r="K13" i="18"/>
  <c r="K16" i="18"/>
  <c r="K17" i="17"/>
  <c r="K16" i="17"/>
  <c r="K15" i="17"/>
  <c r="N14" i="17" s="1" a="1"/>
  <c r="N14" i="17" s="1"/>
  <c r="N16" i="17"/>
  <c r="K17" i="16"/>
  <c r="K15" i="16"/>
  <c r="K16" i="16"/>
  <c r="K14" i="16"/>
  <c r="K13" i="15"/>
  <c r="K14" i="15"/>
  <c r="N14" i="18" l="1" a="1"/>
  <c r="N14" i="18" s="1"/>
  <c r="N19" i="18" s="1"/>
  <c r="N19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<sst xmlns="http://schemas.openxmlformats.org/spreadsheetml/2006/main" count="170" uniqueCount="71">
  <si>
    <t>Video link:</t>
  </si>
  <si>
    <t>Video length:</t>
  </si>
  <si>
    <t>15m24s</t>
  </si>
  <si>
    <t xml:space="preserve">Published: </t>
  </si>
  <si>
    <t>Exam:</t>
  </si>
  <si>
    <t>Exam 5 - Basic Ratemaking &amp; Reserving</t>
  </si>
  <si>
    <t>Question Type:</t>
  </si>
  <si>
    <t>Retired from October / November 2024 sitting</t>
  </si>
  <si>
    <t>If you'd like to work on the problem on your own you can do so using the blank item tab.</t>
  </si>
  <si>
    <t>The step-by-step instructions tab includes timestamps that correspond with the video.</t>
  </si>
  <si>
    <t>Step</t>
  </si>
  <si>
    <t>Description</t>
  </si>
  <si>
    <t>Video Timestamp</t>
  </si>
  <si>
    <t xml:space="preserve">Introduction </t>
  </si>
  <si>
    <t>Carefuly read through question in the blank item tab</t>
  </si>
  <si>
    <t>Copy information from table into "scratch pad" to the right of item</t>
  </si>
  <si>
    <t>Calculate rate index</t>
  </si>
  <si>
    <t>Rate change for July 1, 2023</t>
  </si>
  <si>
    <t>at 3:26 candidate fixes previous error made where it was a minus sign and should have been a plus sign</t>
  </si>
  <si>
    <t>Use parallelogram method and draw image</t>
  </si>
  <si>
    <t>Evaluating parallelogram: calculating Rate Groups 1 through 5</t>
  </si>
  <si>
    <t>Calculate weights for each segment and get averages</t>
  </si>
  <si>
    <t>Calculated the weighted averages</t>
  </si>
  <si>
    <t>Checking work to find errors/correcting errors</t>
  </si>
  <si>
    <t>Note: candidate corrects 10/1/2023 RC at end of video to correctly calculate answer</t>
  </si>
  <si>
    <t>Select correct response from multiple choice options</t>
  </si>
  <si>
    <t>Grader reviews response and grades question</t>
  </si>
  <si>
    <t>This is a scratch pad. It will NOT be graded.</t>
  </si>
  <si>
    <t>Work done in this sheet will carry over from one item to the next</t>
  </si>
  <si>
    <t>Eff Dt</t>
  </si>
  <si>
    <t>RC</t>
  </si>
  <si>
    <t>Index</t>
  </si>
  <si>
    <t>equals 1 minus K5</t>
  </si>
  <si>
    <t>equals 1 minus K6</t>
  </si>
  <si>
    <t>equals 1 minus K7</t>
  </si>
  <si>
    <t>*highlighted cells indicate a mistake the candidate made that is corrected later on</t>
  </si>
  <si>
    <t>equals 1 plus K5</t>
  </si>
  <si>
    <t>equals 1 plus K6</t>
  </si>
  <si>
    <t>equals 1 plus K7</t>
  </si>
  <si>
    <t>candidate fixes previous error made where it was a minus sign and should have been a plus sign in all three above</t>
  </si>
  <si>
    <t>Earned</t>
  </si>
  <si>
    <t>equals 1 plus K9</t>
  </si>
  <si>
    <t>*highlighted cell indicates a mistake the candidate made that is corrected later on</t>
  </si>
  <si>
    <t>candidate fixes previous error made where it was a minus sign and should have been a plus sign</t>
  </si>
  <si>
    <t>Parallelogram image</t>
  </si>
  <si>
    <t>Rate Group</t>
  </si>
  <si>
    <t>Calculating Rate Groups</t>
  </si>
  <si>
    <t>equals L5</t>
  </si>
  <si>
    <t>equals L5 times L9</t>
  </si>
  <si>
    <t>equals L5 times L6</t>
  </si>
  <si>
    <t>equals L5 times L6 times L9</t>
  </si>
  <si>
    <t>equals L5 times L6 times L7 times L9</t>
  </si>
  <si>
    <t>Area of triangle</t>
  </si>
  <si>
    <t>1/2*B*H</t>
  </si>
  <si>
    <t>Weight</t>
  </si>
  <si>
    <t>Calculating weights</t>
  </si>
  <si>
    <t>equals point 5 times point 75 times point 75 minus L14</t>
  </si>
  <si>
    <t>equals point 5 times point 25 times point 25</t>
  </si>
  <si>
    <t>equals point 5 times L13</t>
  </si>
  <si>
    <t>equals point 5 minus L14 minus L17</t>
  </si>
  <si>
    <t>Weight avg</t>
  </si>
  <si>
    <t>&lt;Avg rate index 2023</t>
  </si>
  <si>
    <t>equals SUMPRODUCT ( K12-K17 times L12-L17)</t>
  </si>
  <si>
    <t>Current rate index</t>
  </si>
  <si>
    <t>equals times L5 times L6 times L7 times L9</t>
  </si>
  <si>
    <t>On-Level Factor</t>
  </si>
  <si>
    <t>equals N16 divided by N14</t>
  </si>
  <si>
    <t>CORRECTED TO MINUS THREE PERCENT</t>
  </si>
  <si>
    <t>CORRECTED FORMULA TO EQUALS POINT 5 MINUS L 13</t>
  </si>
  <si>
    <t>*candidate found error made in previous steps and corrected formula to accurately calculate answer</t>
  </si>
  <si>
    <t>Select answer B from multiple-choice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</si>
</sst>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charset val="1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5" fillId="0" borderId="0"/>
  </cellStyleXfs>
  <cellXfs count="19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vertical="center"/>
    </xf>
    <xf numFmtId="0" fontId="4" fillId="0" borderId="0" xfId="0" applyFont="1"/>
    <xf numFmtId="20" fontId="0" fillId="0" borderId="0" xfId="0" applyNumberFormat="1"/>
    <xf numFmtId="20" fontId="4" fillId="0" borderId="0" xfId="0" applyNumberFormat="1" applyFont="1"/>
    <xf numFmtId="14" fontId="3" fillId="0" borderId="0" xfId="0" applyNumberFormat="1" applyFont="1"/>
    <xf numFmtId="9" fontId="3" fillId="0" borderId="0" xfId="0" applyNumberFormat="1" applyFont="1"/>
    <xf numFmtId="2" fontId="3" fillId="0" borderId="0" xfId="1" applyNumberFormat="1" applyFont="1"/>
    <xf numFmtId="2" fontId="3" fillId="0" borderId="0" xfId="0" applyNumberFormat="1" applyFont="1"/>
    <xf numFmtId="9" fontId="3" fillId="0" borderId="0" xfId="1" applyFont="1"/>
    <xf numFmtId="0" fontId="6" fillId="0" borderId="0" xfId="0" applyFont="1"/>
    <xf numFmtId="14" fontId="3" fillId="2" borderId="0" xfId="0" applyNumberFormat="1" applyFont="1" applyFill="1"/>
    <xf numFmtId="2" fontId="3" fillId="2" borderId="0" xfId="0" applyNumberFormat="1" applyFont="1" applyFill="1"/>
    <xf numFmtId="0" fontId="3" fillId="2" borderId="0" xfId="0" applyFont="1" applyFill="1"/>
    <xf numFmtId="9" fontId="3" fillId="2" borderId="0" xfId="0" applyNumberFormat="1" applyFont="1" applyFill="1"/>
    <xf numFmtId="2" fontId="3" fillId="2" borderId="0" xfId="1" applyNumberFormat="1" applyFont="1" applyFill="1"/>
    <xf numFmtId="15" fontId="0" fillId="0" borderId="0" xfId="0" applyNumberFormat="1"/>
  </cellXfs>
  <cellStyles count="4">
    <cellStyle name="Normal" xfId="0" builtinId="0"/>
    <cellStyle name="Normal 2 3" xfId="3" xr:uid="{C723704B-2FEF-4953-B187-92CD29410A3F}"/>
    <cellStyle name="Normal 4 2" xfId="2" xr:uid="{7F11E2E2-2FFA-4DF3-AF25-B011DECF0200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579120</xdr:colOff>
      <xdr:row>23</xdr:row>
      <xdr:rowOff>135291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9C6562D-BA65-BB8E-ED4D-AD5AAA22D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762000</xdr:colOff>
      <xdr:row>23</xdr:row>
      <xdr:rowOff>135291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7526E1-736B-4E44-A54B-A611203BE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  <xdr:twoCellAnchor editAs="oneCell">
    <xdr:from>
      <xdr:col>0</xdr:col>
      <xdr:colOff>548640</xdr:colOff>
      <xdr:row>24</xdr:row>
      <xdr:rowOff>0</xdr:rowOff>
    </xdr:from>
    <xdr:to>
      <xdr:col>6</xdr:col>
      <xdr:colOff>90342</xdr:colOff>
      <xdr:row>36</xdr:row>
      <xdr:rowOff>120338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2A960A-7CC5-49F9-932C-D6AC50E81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" y="4389120"/>
          <a:ext cx="5675802" cy="23148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762000</xdr:colOff>
      <xdr:row>23</xdr:row>
      <xdr:rowOff>135291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A502D0-01CF-4AE0-9820-F8A4B5F72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762000</xdr:colOff>
      <xdr:row>23</xdr:row>
      <xdr:rowOff>131481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89816A-8ECC-42C7-98EA-237ABF36F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762000</xdr:colOff>
      <xdr:row>23</xdr:row>
      <xdr:rowOff>131481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E74F29-381B-4B37-8EF0-8F26B05DE1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762000</xdr:colOff>
      <xdr:row>23</xdr:row>
      <xdr:rowOff>131481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32F2C8-DF9F-4F4E-8B5E-4225510BB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15</xdr:col>
      <xdr:colOff>132252</xdr:colOff>
      <xdr:row>23</xdr:row>
      <xdr:rowOff>122243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A548502-469E-0B88-3EAA-9D5D8B6C2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2460" y="2011680"/>
          <a:ext cx="5782482" cy="231489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762000</xdr:colOff>
      <xdr:row>23</xdr:row>
      <xdr:rowOff>131481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77836B-A12C-43B2-B429-075BF4BBE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  <xdr:twoCellAnchor editAs="oneCell">
    <xdr:from>
      <xdr:col>0</xdr:col>
      <xdr:colOff>563880</xdr:colOff>
      <xdr:row>24</xdr:row>
      <xdr:rowOff>30480</xdr:rowOff>
    </xdr:from>
    <xdr:to>
      <xdr:col>6</xdr:col>
      <xdr:colOff>103677</xdr:colOff>
      <xdr:row>36</xdr:row>
      <xdr:rowOff>150818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D83F604-B64D-4F0D-9C80-B1531CCAB7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3880" y="4419600"/>
          <a:ext cx="5675802" cy="231489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762000</xdr:colOff>
      <xdr:row>23</xdr:row>
      <xdr:rowOff>131481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AFD2CC-25AD-4259-82B6-839A2D8F3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  <xdr:twoCellAnchor editAs="oneCell">
    <xdr:from>
      <xdr:col>0</xdr:col>
      <xdr:colOff>548640</xdr:colOff>
      <xdr:row>24</xdr:row>
      <xdr:rowOff>30480</xdr:rowOff>
    </xdr:from>
    <xdr:to>
      <xdr:col>6</xdr:col>
      <xdr:colOff>94152</xdr:colOff>
      <xdr:row>36</xdr:row>
      <xdr:rowOff>150818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C93BA0-1DD4-48B9-A151-EA5B9C04E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" y="4419600"/>
          <a:ext cx="5675802" cy="23148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762000</xdr:colOff>
      <xdr:row>23</xdr:row>
      <xdr:rowOff>131481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8250EC-E9CF-48D8-9776-12F10413D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571500</xdr:colOff>
      <xdr:row>24</xdr:row>
      <xdr:rowOff>22860</xdr:rowOff>
    </xdr:from>
    <xdr:to>
      <xdr:col>6</xdr:col>
      <xdr:colOff>113202</xdr:colOff>
      <xdr:row>36</xdr:row>
      <xdr:rowOff>141293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AB0499-C966-420B-89B9-16DB4D9F9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" y="4411980"/>
          <a:ext cx="5675802" cy="231489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762000</xdr:colOff>
      <xdr:row>23</xdr:row>
      <xdr:rowOff>135291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D666C2-32C8-49F9-95D7-76EB0A7B3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41531"/>
        </a:xfrm>
        <a:prstGeom prst="rect">
          <a:avLst/>
        </a:prstGeom>
      </xdr:spPr>
    </xdr:pic>
    <xdr:clientData/>
  </xdr:twoCellAnchor>
  <xdr:twoCellAnchor editAs="oneCell">
    <xdr:from>
      <xdr:col>0</xdr:col>
      <xdr:colOff>495300</xdr:colOff>
      <xdr:row>23</xdr:row>
      <xdr:rowOff>167640</xdr:rowOff>
    </xdr:from>
    <xdr:to>
      <xdr:col>6</xdr:col>
      <xdr:colOff>37002</xdr:colOff>
      <xdr:row>36</xdr:row>
      <xdr:rowOff>101288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EDDF16-3AAD-4033-8B70-1C7F69624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4373880"/>
          <a:ext cx="5675802" cy="23148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1961D-06E5-4D11-9D34-6727F42EFC3A}">
  <dimension ref="A1:B9"/>
  <sheetViews>
    <sheetView workbookViewId="0">
      <selection activeCell="B10" sqref="B10"/>
    </sheetView>
  </sheetViews>
  <sheetFormatPr defaultRowHeight="14.45"/>
  <cols>
    <col min="1" max="1" width="14.85546875" customWidth="1"/>
    <col min="2" max="2" width="48" customWidth="1"/>
  </cols>
  <sheetData>
    <row r="1" spans="1:2">
      <c r="A1" s="12" t="s">
        <v>0</v>
      </c>
    </row>
    <row r="2" spans="1:2">
      <c r="A2" s="12" t="s">
        <v>1</v>
      </c>
      <c r="B2" s="5" t="s">
        <v>2</v>
      </c>
    </row>
    <row r="3" spans="1:2">
      <c r="A3" s="12" t="s">
        <v>3</v>
      </c>
      <c r="B3" s="18">
        <v>45922</v>
      </c>
    </row>
    <row r="4" spans="1:2">
      <c r="A4" s="12"/>
    </row>
    <row r="5" spans="1:2">
      <c r="A5" s="12" t="s">
        <v>4</v>
      </c>
      <c r="B5" t="s">
        <v>5</v>
      </c>
    </row>
    <row r="6" spans="1:2">
      <c r="A6" s="12" t="s">
        <v>6</v>
      </c>
      <c r="B6" t="s">
        <v>7</v>
      </c>
    </row>
    <row r="7" spans="1:2">
      <c r="A7" s="12"/>
    </row>
    <row r="8" spans="1:2">
      <c r="A8" s="12" t="s">
        <v>8</v>
      </c>
    </row>
    <row r="9" spans="1:2">
      <c r="A9" s="12" t="s">
        <v>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A7C1A-FDAE-462F-B4B2-1038BC736EA9}">
  <dimension ref="B1:AO22"/>
  <sheetViews>
    <sheetView topLeftCell="D1" workbookViewId="0">
      <selection activeCell="M32" sqref="M32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10" max="10" width="19.85546875" style="2" customWidth="1"/>
    <col min="11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19">
      <c r="B1" s="3"/>
      <c r="E1" s="4"/>
      <c r="J1" s="2" t="s">
        <v>27</v>
      </c>
    </row>
    <row r="2" spans="2:19">
      <c r="J2" s="2" t="s">
        <v>28</v>
      </c>
    </row>
    <row r="4" spans="2:19">
      <c r="J4" s="2" t="s">
        <v>29</v>
      </c>
      <c r="K4" s="2" t="s">
        <v>30</v>
      </c>
      <c r="L4" s="2" t="s">
        <v>31</v>
      </c>
    </row>
    <row r="5" spans="2:19">
      <c r="J5" s="7">
        <v>44470</v>
      </c>
      <c r="K5" s="8">
        <v>-0.05</v>
      </c>
      <c r="L5" s="9">
        <f>1+K5</f>
        <v>0.95</v>
      </c>
      <c r="N5" s="2" t="s">
        <v>36</v>
      </c>
    </row>
    <row r="6" spans="2:19">
      <c r="J6" s="7">
        <v>44836</v>
      </c>
      <c r="K6" s="8">
        <v>0.1</v>
      </c>
      <c r="L6" s="10">
        <f>1+K6</f>
        <v>1.1000000000000001</v>
      </c>
      <c r="N6" s="2" t="s">
        <v>37</v>
      </c>
    </row>
    <row r="7" spans="2:19">
      <c r="J7" s="13">
        <v>45200</v>
      </c>
      <c r="K7" s="14">
        <v>-0.3</v>
      </c>
      <c r="L7" s="14">
        <f>1+K7</f>
        <v>0.7</v>
      </c>
      <c r="M7" s="15"/>
      <c r="N7" s="15" t="s">
        <v>38</v>
      </c>
      <c r="O7" s="15"/>
    </row>
    <row r="8" spans="2:19">
      <c r="I8" s="2" t="s">
        <v>43</v>
      </c>
    </row>
    <row r="9" spans="2:19">
      <c r="I9" t="s">
        <v>40</v>
      </c>
      <c r="J9" s="7">
        <v>45108</v>
      </c>
      <c r="K9" s="8">
        <v>-0.15</v>
      </c>
      <c r="L9" s="10">
        <f>1+K9</f>
        <v>0.85</v>
      </c>
      <c r="N9" s="2" t="s">
        <v>41</v>
      </c>
    </row>
    <row r="11" spans="2:19">
      <c r="M11" s="2" t="s">
        <v>52</v>
      </c>
      <c r="O11" s="2" t="s">
        <v>53</v>
      </c>
    </row>
    <row r="12" spans="2:19">
      <c r="J12" s="2" t="s">
        <v>45</v>
      </c>
      <c r="L12" s="2" t="s">
        <v>54</v>
      </c>
    </row>
    <row r="13" spans="2:19">
      <c r="J13" s="2">
        <v>1</v>
      </c>
      <c r="K13" s="10">
        <f>L5</f>
        <v>0.95</v>
      </c>
      <c r="L13" s="2">
        <f>0.5*0.75*0.75-L14</f>
        <v>0.25</v>
      </c>
      <c r="N13" s="2" t="s">
        <v>60</v>
      </c>
    </row>
    <row r="14" spans="2:19">
      <c r="J14" s="2">
        <v>2</v>
      </c>
      <c r="K14" s="2">
        <f>L5*L9</f>
        <v>0.8075</v>
      </c>
      <c r="L14" s="2">
        <f>0.5*0.25*0.25</f>
        <v>3.125E-2</v>
      </c>
      <c r="N14" s="2" cm="1">
        <f t="array" ref="N14">SUMPRODUCT(K13:K17*L13:L17)</f>
        <v>0.80139921874999986</v>
      </c>
      <c r="O14" s="2" t="s">
        <v>61</v>
      </c>
      <c r="Q14" s="2" t="s">
        <v>62</v>
      </c>
      <c r="S14" s="2" t="s">
        <v>62</v>
      </c>
    </row>
    <row r="15" spans="2:19">
      <c r="J15" s="15">
        <v>3</v>
      </c>
      <c r="K15" s="15">
        <f>L5*L6</f>
        <v>1.0449999999999999</v>
      </c>
      <c r="L15" s="15">
        <f>0.5*L13</f>
        <v>0.125</v>
      </c>
    </row>
    <row r="16" spans="2:19">
      <c r="J16" s="2">
        <v>4</v>
      </c>
      <c r="K16" s="2">
        <f>L5*L6*L9</f>
        <v>0.88824999999999987</v>
      </c>
      <c r="L16" s="2">
        <f>0.5-L14-L17</f>
        <v>0.4375</v>
      </c>
      <c r="N16" s="2">
        <f>L5*L6*L7*L9</f>
        <v>0.62177499999999997</v>
      </c>
      <c r="O16" s="2" t="s">
        <v>63</v>
      </c>
      <c r="Q16" s="2" t="s">
        <v>64</v>
      </c>
    </row>
    <row r="17" spans="10:17">
      <c r="J17" s="2">
        <v>5</v>
      </c>
      <c r="K17" s="2">
        <f>L5*L6*L7*L9</f>
        <v>0.62177499999999997</v>
      </c>
      <c r="L17" s="2">
        <f>0.5*0.25*0.25</f>
        <v>3.125E-2</v>
      </c>
    </row>
    <row r="19" spans="10:17">
      <c r="N19" s="2">
        <f>N16/N14</f>
        <v>0.77586174961566257</v>
      </c>
      <c r="O19" s="2" t="s">
        <v>65</v>
      </c>
      <c r="Q19" s="2" t="s">
        <v>66</v>
      </c>
    </row>
    <row r="22" spans="10:17">
      <c r="J22" s="2" t="s">
        <v>35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316A0-AB31-404D-8D42-D53016125324}">
  <dimension ref="B1:AO23"/>
  <sheetViews>
    <sheetView workbookViewId="0">
      <selection activeCell="L7" sqref="L7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10" max="10" width="19.85546875" style="2" customWidth="1"/>
    <col min="11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21">
      <c r="B1" s="3"/>
      <c r="E1" s="4"/>
      <c r="J1" s="2" t="s">
        <v>27</v>
      </c>
    </row>
    <row r="2" spans="2:21">
      <c r="J2" s="2" t="s">
        <v>28</v>
      </c>
    </row>
    <row r="4" spans="2:21">
      <c r="J4" s="2" t="s">
        <v>29</v>
      </c>
      <c r="K4" s="2" t="s">
        <v>30</v>
      </c>
      <c r="L4" s="2" t="s">
        <v>31</v>
      </c>
    </row>
    <row r="5" spans="2:21">
      <c r="J5" s="7">
        <v>44470</v>
      </c>
      <c r="K5" s="8">
        <v>-0.05</v>
      </c>
      <c r="L5" s="9">
        <f>1+K5</f>
        <v>0.95</v>
      </c>
      <c r="N5" s="2" t="s">
        <v>36</v>
      </c>
    </row>
    <row r="6" spans="2:21">
      <c r="J6" s="7">
        <v>44836</v>
      </c>
      <c r="K6" s="8">
        <v>0.1</v>
      </c>
      <c r="L6" s="10">
        <f>1+K6</f>
        <v>1.1000000000000001</v>
      </c>
      <c r="N6" s="2" t="s">
        <v>37</v>
      </c>
    </row>
    <row r="7" spans="2:21">
      <c r="J7" s="7">
        <v>45200</v>
      </c>
      <c r="K7" s="11">
        <v>-0.03</v>
      </c>
      <c r="L7" s="10">
        <f>1+K7</f>
        <v>0.97</v>
      </c>
      <c r="N7" s="2" t="s">
        <v>38</v>
      </c>
      <c r="Q7" s="15" t="s">
        <v>67</v>
      </c>
      <c r="R7" s="15"/>
      <c r="S7" s="15"/>
      <c r="T7" s="15"/>
    </row>
    <row r="8" spans="2:21">
      <c r="I8" s="2"/>
    </row>
    <row r="9" spans="2:21">
      <c r="I9" t="s">
        <v>40</v>
      </c>
      <c r="J9" s="7">
        <v>45108</v>
      </c>
      <c r="K9" s="8">
        <v>-0.15</v>
      </c>
      <c r="L9" s="10">
        <f>1+K9</f>
        <v>0.85</v>
      </c>
      <c r="N9" s="2" t="s">
        <v>41</v>
      </c>
    </row>
    <row r="11" spans="2:21">
      <c r="M11" s="2" t="s">
        <v>52</v>
      </c>
      <c r="O11" s="2" t="s">
        <v>53</v>
      </c>
    </row>
    <row r="12" spans="2:21">
      <c r="J12" s="2" t="s">
        <v>45</v>
      </c>
      <c r="L12" s="2" t="s">
        <v>54</v>
      </c>
    </row>
    <row r="13" spans="2:21">
      <c r="J13" s="2">
        <v>1</v>
      </c>
      <c r="K13" s="10">
        <f>L5</f>
        <v>0.95</v>
      </c>
      <c r="L13" s="2">
        <f>0.5*0.75*0.75-L14</f>
        <v>0.25</v>
      </c>
      <c r="N13" s="2" t="s">
        <v>60</v>
      </c>
    </row>
    <row r="14" spans="2:21">
      <c r="J14" s="2">
        <v>2</v>
      </c>
      <c r="K14" s="2">
        <f>L5*L9</f>
        <v>0.8075</v>
      </c>
      <c r="L14" s="2">
        <f>0.5*0.25*0.25</f>
        <v>3.125E-2</v>
      </c>
      <c r="N14" s="2" cm="1">
        <f t="array" ref="N14">SUMPRODUCT(K13:K17*L13:L17)</f>
        <v>0.93951882812499987</v>
      </c>
      <c r="O14" s="2" t="s">
        <v>61</v>
      </c>
    </row>
    <row r="15" spans="2:21">
      <c r="J15" s="2">
        <v>3</v>
      </c>
      <c r="K15" s="2">
        <f>L5*L6</f>
        <v>1.0449999999999999</v>
      </c>
      <c r="L15" s="2">
        <f>0.5-L13</f>
        <v>0.25</v>
      </c>
      <c r="Q15" s="15" t="s">
        <v>68</v>
      </c>
      <c r="R15" s="15"/>
      <c r="S15" s="15"/>
      <c r="T15" s="15"/>
      <c r="U15" s="15"/>
    </row>
    <row r="16" spans="2:21">
      <c r="J16" s="2">
        <v>4</v>
      </c>
      <c r="K16" s="2">
        <f>L5*L6*L9</f>
        <v>0.88824999999999987</v>
      </c>
      <c r="L16" s="2">
        <f>0.5-L14-L17</f>
        <v>0.4375</v>
      </c>
      <c r="N16" s="2">
        <f>L5*L6*L7*L9</f>
        <v>0.86160249999999994</v>
      </c>
      <c r="O16" s="2" t="s">
        <v>63</v>
      </c>
    </row>
    <row r="17" spans="10:15">
      <c r="J17" s="2">
        <v>5</v>
      </c>
      <c r="K17" s="2">
        <f>L5*L6*L7*L9</f>
        <v>0.86160249999999994</v>
      </c>
      <c r="L17" s="2">
        <f>0.5*0.25*0.25</f>
        <v>3.125E-2</v>
      </c>
    </row>
    <row r="19" spans="10:15">
      <c r="N19" s="2">
        <f>N16/N14</f>
        <v>0.91706783750092824</v>
      </c>
      <c r="O19" s="2" t="s">
        <v>65</v>
      </c>
    </row>
    <row r="23" spans="10:15">
      <c r="J23" s="2" t="s">
        <v>69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57875-724C-4108-93A0-B8B7FAF0742A}">
  <dimension ref="B1:AO22"/>
  <sheetViews>
    <sheetView workbookViewId="0">
      <selection activeCell="J25" sqref="J25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10" max="10" width="19.85546875" style="2" customWidth="1"/>
    <col min="11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15">
      <c r="B1" s="3"/>
      <c r="E1" s="4"/>
      <c r="J1" s="2" t="s">
        <v>27</v>
      </c>
    </row>
    <row r="2" spans="2:15">
      <c r="J2" s="2" t="s">
        <v>28</v>
      </c>
    </row>
    <row r="4" spans="2:15">
      <c r="J4" s="2" t="s">
        <v>29</v>
      </c>
      <c r="K4" s="2" t="s">
        <v>30</v>
      </c>
      <c r="L4" s="2" t="s">
        <v>31</v>
      </c>
    </row>
    <row r="5" spans="2:15">
      <c r="J5" s="7">
        <v>44470</v>
      </c>
      <c r="K5" s="8">
        <v>-0.05</v>
      </c>
      <c r="L5" s="9">
        <f>1+K5</f>
        <v>0.95</v>
      </c>
      <c r="N5" s="2" t="s">
        <v>36</v>
      </c>
    </row>
    <row r="6" spans="2:15">
      <c r="J6" s="7">
        <v>44836</v>
      </c>
      <c r="K6" s="8">
        <v>0.1</v>
      </c>
      <c r="L6" s="10">
        <f>1+K6</f>
        <v>1.1000000000000001</v>
      </c>
      <c r="N6" s="2" t="s">
        <v>37</v>
      </c>
    </row>
    <row r="7" spans="2:15">
      <c r="J7" s="7">
        <v>45200</v>
      </c>
      <c r="K7" s="11">
        <v>-0.03</v>
      </c>
      <c r="L7" s="10">
        <f>1+K7</f>
        <v>0.97</v>
      </c>
      <c r="N7" s="2" t="s">
        <v>38</v>
      </c>
    </row>
    <row r="8" spans="2:15">
      <c r="I8" s="2"/>
    </row>
    <row r="9" spans="2:15">
      <c r="I9" t="s">
        <v>40</v>
      </c>
      <c r="J9" s="7">
        <v>45108</v>
      </c>
      <c r="K9" s="8">
        <v>-0.15</v>
      </c>
      <c r="L9" s="10">
        <f>1+K9</f>
        <v>0.85</v>
      </c>
      <c r="N9" s="2" t="s">
        <v>41</v>
      </c>
    </row>
    <row r="11" spans="2:15">
      <c r="M11" s="2" t="s">
        <v>52</v>
      </c>
      <c r="O11" s="2" t="s">
        <v>53</v>
      </c>
    </row>
    <row r="12" spans="2:15">
      <c r="J12" s="2" t="s">
        <v>45</v>
      </c>
      <c r="L12" s="2" t="s">
        <v>54</v>
      </c>
    </row>
    <row r="13" spans="2:15">
      <c r="J13" s="2">
        <v>1</v>
      </c>
      <c r="K13" s="10">
        <f>L5</f>
        <v>0.95</v>
      </c>
      <c r="L13" s="2">
        <f>0.5*0.75*0.75-L14</f>
        <v>0.25</v>
      </c>
      <c r="N13" s="2" t="s">
        <v>60</v>
      </c>
    </row>
    <row r="14" spans="2:15">
      <c r="J14" s="2">
        <v>2</v>
      </c>
      <c r="K14" s="2">
        <f>L5*L9</f>
        <v>0.8075</v>
      </c>
      <c r="L14" s="2">
        <f>0.5*0.25*0.25</f>
        <v>3.125E-2</v>
      </c>
      <c r="N14" s="2" cm="1">
        <f t="array" ref="N14">SUMPRODUCT(K13:K17*L13:L17)</f>
        <v>0.93951882812499987</v>
      </c>
      <c r="O14" s="2" t="s">
        <v>61</v>
      </c>
    </row>
    <row r="15" spans="2:15">
      <c r="J15" s="2">
        <v>3</v>
      </c>
      <c r="K15" s="2">
        <f>L5*L6</f>
        <v>1.0449999999999999</v>
      </c>
      <c r="L15" s="2">
        <f>0.5-L13</f>
        <v>0.25</v>
      </c>
    </row>
    <row r="16" spans="2:15">
      <c r="J16" s="2">
        <v>4</v>
      </c>
      <c r="K16" s="2">
        <f>L5*L6*L9</f>
        <v>0.88824999999999987</v>
      </c>
      <c r="L16" s="2">
        <f>0.5-L14-L17</f>
        <v>0.4375</v>
      </c>
      <c r="N16" s="2">
        <f>L5*L6*L7*L9</f>
        <v>0.86160249999999994</v>
      </c>
      <c r="O16" s="2" t="s">
        <v>63</v>
      </c>
    </row>
    <row r="17" spans="10:15">
      <c r="J17" s="2">
        <v>5</v>
      </c>
      <c r="K17" s="2">
        <f>L5*L6*L7*L9</f>
        <v>0.86160249999999994</v>
      </c>
      <c r="L17" s="2">
        <f>0.5*0.25*0.25</f>
        <v>3.125E-2</v>
      </c>
    </row>
    <row r="19" spans="10:15">
      <c r="N19" s="2">
        <f>N16/N14</f>
        <v>0.91706783750092824</v>
      </c>
      <c r="O19" s="2" t="s">
        <v>65</v>
      </c>
    </row>
    <row r="22" spans="10:15">
      <c r="J22" s="2" t="s">
        <v>70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O1"/>
  <sheetViews>
    <sheetView workbookViewId="0">
      <selection activeCell="B29" sqref="B29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9" max="9" width="19.85546875" style="2" customWidth="1"/>
    <col min="10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5">
      <c r="B1" s="3"/>
      <c r="E1" s="4"/>
    </row>
  </sheetData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tabSelected="1" workbookViewId="0">
      <selection activeCell="C14" sqref="C14"/>
    </sheetView>
  </sheetViews>
  <sheetFormatPr defaultRowHeight="14.45"/>
  <cols>
    <col min="1" max="1" width="6.42578125" customWidth="1"/>
    <col min="2" max="2" width="57.140625" bestFit="1" customWidth="1"/>
    <col min="3" max="3" width="15.85546875" bestFit="1" customWidth="1"/>
    <col min="4" max="4" width="15.5703125" bestFit="1" customWidth="1"/>
  </cols>
  <sheetData>
    <row r="1" spans="1:4">
      <c r="A1" s="1" t="s">
        <v>10</v>
      </c>
      <c r="B1" s="1" t="s">
        <v>11</v>
      </c>
      <c r="C1" s="1" t="s">
        <v>12</v>
      </c>
      <c r="D1" s="1"/>
    </row>
    <row r="2" spans="1:4">
      <c r="A2" s="1"/>
      <c r="B2" s="4" t="s">
        <v>13</v>
      </c>
      <c r="C2" s="6">
        <v>0</v>
      </c>
      <c r="D2" s="1"/>
    </row>
    <row r="3" spans="1:4">
      <c r="B3" t="s">
        <v>14</v>
      </c>
      <c r="C3" s="5">
        <v>5.4166666666666669E-2</v>
      </c>
    </row>
    <row r="4" spans="1:4">
      <c r="A4">
        <v>1</v>
      </c>
      <c r="B4" t="s">
        <v>15</v>
      </c>
      <c r="C4" s="5">
        <v>9.0972222222222218E-2</v>
      </c>
    </row>
    <row r="5" spans="1:4">
      <c r="A5">
        <v>2</v>
      </c>
      <c r="B5" t="s">
        <v>16</v>
      </c>
      <c r="C5" s="5">
        <v>0.12083333333333333</v>
      </c>
    </row>
    <row r="6" spans="1:4">
      <c r="A6">
        <v>3</v>
      </c>
      <c r="B6" t="s">
        <v>17</v>
      </c>
      <c r="C6" s="5">
        <v>0.13750000000000001</v>
      </c>
      <c r="D6" t="s">
        <v>18</v>
      </c>
    </row>
    <row r="7" spans="1:4">
      <c r="A7">
        <v>4</v>
      </c>
      <c r="B7" t="s">
        <v>19</v>
      </c>
      <c r="C7" s="5">
        <v>0.16666666666666666</v>
      </c>
    </row>
    <row r="8" spans="1:4">
      <c r="A8">
        <v>5</v>
      </c>
      <c r="B8" t="s">
        <v>20</v>
      </c>
      <c r="C8" s="5">
        <v>0.24236111111111111</v>
      </c>
    </row>
    <row r="9" spans="1:4">
      <c r="A9">
        <v>6</v>
      </c>
      <c r="B9" t="s">
        <v>21</v>
      </c>
      <c r="C9" s="5">
        <v>0.32500000000000001</v>
      </c>
    </row>
    <row r="10" spans="1:4">
      <c r="A10">
        <v>7</v>
      </c>
      <c r="B10" t="s">
        <v>22</v>
      </c>
      <c r="C10" s="5">
        <v>0.4909722222222222</v>
      </c>
    </row>
    <row r="11" spans="1:4">
      <c r="A11">
        <v>8</v>
      </c>
      <c r="B11" t="s">
        <v>23</v>
      </c>
      <c r="C11" s="5">
        <v>0.54305555555555551</v>
      </c>
      <c r="D11" t="s">
        <v>24</v>
      </c>
    </row>
    <row r="12" spans="1:4">
      <c r="A12">
        <v>9</v>
      </c>
      <c r="B12" t="s">
        <v>25</v>
      </c>
      <c r="C12" s="5">
        <v>0.59583333333333333</v>
      </c>
    </row>
    <row r="13" spans="1:4">
      <c r="B13" t="s">
        <v>26</v>
      </c>
      <c r="C13" s="5">
        <v>0.60624999999999996</v>
      </c>
    </row>
    <row r="16" spans="1:4">
      <c r="C16" s="5"/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7C63B-35BF-4A8E-A327-58A9A7BA5947}">
  <dimension ref="B1:AO7"/>
  <sheetViews>
    <sheetView workbookViewId="0">
      <selection activeCell="I5" sqref="I5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10" max="10" width="19.85546875" style="2" customWidth="1"/>
    <col min="11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11">
      <c r="B1" s="3"/>
      <c r="E1" s="4"/>
      <c r="J1" s="2" t="s">
        <v>27</v>
      </c>
    </row>
    <row r="2" spans="2:11">
      <c r="J2" s="2" t="s">
        <v>28</v>
      </c>
    </row>
    <row r="4" spans="2:11">
      <c r="J4" s="2" t="s">
        <v>29</v>
      </c>
      <c r="K4" s="2" t="s">
        <v>30</v>
      </c>
    </row>
    <row r="5" spans="2:11">
      <c r="J5" s="7">
        <v>44470</v>
      </c>
      <c r="K5" s="8">
        <v>-0.05</v>
      </c>
    </row>
    <row r="6" spans="2:11">
      <c r="J6" s="7">
        <v>44836</v>
      </c>
      <c r="K6" s="8">
        <v>0.1</v>
      </c>
    </row>
    <row r="7" spans="2:11">
      <c r="J7" s="7">
        <v>45200</v>
      </c>
      <c r="K7" s="8">
        <v>-0.03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A9D0C-C332-4C54-B2D0-78DB09ECB111}">
  <dimension ref="B1:AO10"/>
  <sheetViews>
    <sheetView workbookViewId="0">
      <selection activeCell="N5" sqref="N5:N7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10" max="10" width="19.85546875" style="2" customWidth="1"/>
    <col min="11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15">
      <c r="B1" s="3"/>
      <c r="E1" s="4"/>
      <c r="J1" s="2" t="s">
        <v>27</v>
      </c>
    </row>
    <row r="2" spans="2:15">
      <c r="J2" s="2" t="s">
        <v>28</v>
      </c>
    </row>
    <row r="4" spans="2:15">
      <c r="J4" s="2" t="s">
        <v>29</v>
      </c>
      <c r="K4" s="2" t="s">
        <v>30</v>
      </c>
      <c r="L4" s="2" t="s">
        <v>31</v>
      </c>
    </row>
    <row r="5" spans="2:15">
      <c r="J5" s="13">
        <v>44470</v>
      </c>
      <c r="K5" s="16">
        <v>-0.05</v>
      </c>
      <c r="L5" s="17">
        <f>1-K5</f>
        <v>1.05</v>
      </c>
      <c r="M5" s="15"/>
      <c r="N5" s="15" t="s">
        <v>32</v>
      </c>
      <c r="O5" s="15"/>
    </row>
    <row r="6" spans="2:15">
      <c r="J6" s="13">
        <v>44836</v>
      </c>
      <c r="K6" s="16">
        <v>0.1</v>
      </c>
      <c r="L6" s="14">
        <f>1-K6</f>
        <v>0.9</v>
      </c>
      <c r="M6" s="15"/>
      <c r="N6" s="15" t="s">
        <v>33</v>
      </c>
      <c r="O6" s="15"/>
    </row>
    <row r="7" spans="2:15">
      <c r="J7" s="13">
        <v>45200</v>
      </c>
      <c r="K7" s="14">
        <v>-0.3</v>
      </c>
      <c r="L7" s="14">
        <f>1-K7</f>
        <v>1.3</v>
      </c>
      <c r="M7" s="15"/>
      <c r="N7" s="15" t="s">
        <v>34</v>
      </c>
      <c r="O7" s="15"/>
    </row>
    <row r="10" spans="2:15">
      <c r="J10" s="2" t="s">
        <v>35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D06FF-04F9-450C-8AC0-597A71A2D30E}">
  <dimension ref="B1:AO12"/>
  <sheetViews>
    <sheetView workbookViewId="0">
      <selection activeCell="J16" sqref="J16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10" max="10" width="19.85546875" style="2" customWidth="1"/>
    <col min="11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14">
      <c r="B1" s="3"/>
      <c r="E1" s="4"/>
      <c r="J1" s="2" t="s">
        <v>27</v>
      </c>
    </row>
    <row r="2" spans="2:14">
      <c r="J2" s="2" t="s">
        <v>28</v>
      </c>
    </row>
    <row r="4" spans="2:14">
      <c r="J4" s="2" t="s">
        <v>29</v>
      </c>
      <c r="K4" s="2" t="s">
        <v>30</v>
      </c>
      <c r="L4" s="2" t="s">
        <v>31</v>
      </c>
    </row>
    <row r="5" spans="2:14">
      <c r="J5" s="7">
        <v>44470</v>
      </c>
      <c r="K5" s="8">
        <v>-0.05</v>
      </c>
      <c r="L5" s="9">
        <f>1+K5</f>
        <v>0.95</v>
      </c>
      <c r="N5" s="2" t="s">
        <v>36</v>
      </c>
    </row>
    <row r="6" spans="2:14">
      <c r="J6" s="7">
        <v>44836</v>
      </c>
      <c r="K6" s="8">
        <v>0.1</v>
      </c>
      <c r="L6" s="10">
        <f>1+K6</f>
        <v>1.1000000000000001</v>
      </c>
      <c r="N6" s="2" t="s">
        <v>37</v>
      </c>
    </row>
    <row r="7" spans="2:14">
      <c r="J7" s="7">
        <v>45200</v>
      </c>
      <c r="K7" s="14">
        <v>-0.3</v>
      </c>
      <c r="L7" s="10">
        <f>1+K7</f>
        <v>0.7</v>
      </c>
      <c r="N7" s="2" t="s">
        <v>38</v>
      </c>
    </row>
    <row r="8" spans="2:14">
      <c r="I8" s="2" t="s">
        <v>39</v>
      </c>
    </row>
    <row r="9" spans="2:14">
      <c r="I9" t="s">
        <v>40</v>
      </c>
      <c r="J9" s="7">
        <v>45108</v>
      </c>
      <c r="K9" s="8">
        <v>-0.15</v>
      </c>
      <c r="L9" s="10">
        <f>1+K9</f>
        <v>0.85</v>
      </c>
      <c r="N9" s="2" t="s">
        <v>41</v>
      </c>
    </row>
    <row r="12" spans="2:14">
      <c r="J12" t="s">
        <v>42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D44E0-D463-4848-9E10-EA5AFACE2C6E}">
  <dimension ref="B1:AO27"/>
  <sheetViews>
    <sheetView workbookViewId="0">
      <selection activeCell="I27" sqref="I27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10" max="10" width="19.85546875" style="2" customWidth="1"/>
    <col min="11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15">
      <c r="B1" s="3"/>
      <c r="E1" s="4"/>
      <c r="J1" s="2" t="s">
        <v>27</v>
      </c>
    </row>
    <row r="2" spans="2:15">
      <c r="J2" s="2" t="s">
        <v>28</v>
      </c>
    </row>
    <row r="4" spans="2:15">
      <c r="J4" s="2" t="s">
        <v>29</v>
      </c>
      <c r="K4" s="2" t="s">
        <v>30</v>
      </c>
      <c r="L4" s="2" t="s">
        <v>31</v>
      </c>
    </row>
    <row r="5" spans="2:15">
      <c r="J5" s="7">
        <v>44470</v>
      </c>
      <c r="K5" s="8">
        <v>-0.05</v>
      </c>
      <c r="L5" s="9">
        <f>1+K5</f>
        <v>0.95</v>
      </c>
      <c r="N5" s="2" t="s">
        <v>36</v>
      </c>
    </row>
    <row r="6" spans="2:15">
      <c r="J6" s="7">
        <v>44836</v>
      </c>
      <c r="K6" s="8">
        <v>0.1</v>
      </c>
      <c r="L6" s="10">
        <f>1+K6</f>
        <v>1.1000000000000001</v>
      </c>
      <c r="N6" s="2" t="s">
        <v>37</v>
      </c>
    </row>
    <row r="7" spans="2:15">
      <c r="J7" s="13">
        <v>45200</v>
      </c>
      <c r="K7" s="14">
        <v>-0.3</v>
      </c>
      <c r="L7" s="14">
        <f>1+K7</f>
        <v>0.7</v>
      </c>
      <c r="M7" s="15"/>
      <c r="N7" s="15" t="s">
        <v>38</v>
      </c>
      <c r="O7" s="15"/>
    </row>
    <row r="8" spans="2:15">
      <c r="I8" s="2" t="s">
        <v>43</v>
      </c>
    </row>
    <row r="9" spans="2:15">
      <c r="I9" t="s">
        <v>40</v>
      </c>
      <c r="J9" s="7">
        <v>45108</v>
      </c>
      <c r="K9" s="8">
        <v>-0.15</v>
      </c>
      <c r="L9" s="10">
        <f>1+K9</f>
        <v>0.85</v>
      </c>
      <c r="N9" s="2" t="s">
        <v>41</v>
      </c>
    </row>
    <row r="10" spans="2:15">
      <c r="I10" t="s">
        <v>44</v>
      </c>
    </row>
    <row r="27" spans="9:9">
      <c r="I27" t="s">
        <v>35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7CE98-8914-43CD-A94F-3F9010339156}">
  <dimension ref="B1:AO21"/>
  <sheetViews>
    <sheetView workbookViewId="0">
      <selection activeCell="N13" sqref="N13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10" max="10" width="19.85546875" style="2" customWidth="1"/>
    <col min="11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15">
      <c r="B1" s="3"/>
      <c r="E1" s="4"/>
      <c r="J1" s="2" t="s">
        <v>27</v>
      </c>
    </row>
    <row r="2" spans="2:15">
      <c r="J2" s="2" t="s">
        <v>28</v>
      </c>
    </row>
    <row r="4" spans="2:15">
      <c r="J4" s="2" t="s">
        <v>29</v>
      </c>
      <c r="K4" s="2" t="s">
        <v>30</v>
      </c>
      <c r="L4" s="2" t="s">
        <v>31</v>
      </c>
    </row>
    <row r="5" spans="2:15">
      <c r="J5" s="7">
        <v>44470</v>
      </c>
      <c r="K5" s="8">
        <v>-0.05</v>
      </c>
      <c r="L5" s="9">
        <f>1+K5</f>
        <v>0.95</v>
      </c>
      <c r="N5" s="2" t="s">
        <v>36</v>
      </c>
    </row>
    <row r="6" spans="2:15">
      <c r="J6" s="7">
        <v>44836</v>
      </c>
      <c r="K6" s="8">
        <v>0.1</v>
      </c>
      <c r="L6" s="10">
        <f>1+K6</f>
        <v>1.1000000000000001</v>
      </c>
      <c r="N6" s="2" t="s">
        <v>37</v>
      </c>
    </row>
    <row r="7" spans="2:15">
      <c r="J7" s="13">
        <v>45200</v>
      </c>
      <c r="K7" s="14">
        <v>-0.3</v>
      </c>
      <c r="L7" s="14">
        <f>1+K7</f>
        <v>0.7</v>
      </c>
      <c r="M7" s="15"/>
      <c r="N7" s="15" t="s">
        <v>38</v>
      </c>
      <c r="O7" s="15"/>
    </row>
    <row r="8" spans="2:15">
      <c r="I8" s="2" t="s">
        <v>43</v>
      </c>
    </row>
    <row r="9" spans="2:15">
      <c r="I9" t="s">
        <v>40</v>
      </c>
      <c r="J9" s="7">
        <v>45108</v>
      </c>
      <c r="K9" s="8">
        <v>-0.15</v>
      </c>
      <c r="L9" s="10">
        <f>1+K9</f>
        <v>0.85</v>
      </c>
      <c r="N9" s="2" t="s">
        <v>41</v>
      </c>
    </row>
    <row r="12" spans="2:15">
      <c r="J12" s="2" t="s">
        <v>45</v>
      </c>
      <c r="N12" s="2" t="s">
        <v>46</v>
      </c>
    </row>
    <row r="13" spans="2:15">
      <c r="J13" s="2">
        <v>1</v>
      </c>
      <c r="K13" s="10">
        <f>L5</f>
        <v>0.95</v>
      </c>
      <c r="N13" s="2" t="s">
        <v>47</v>
      </c>
    </row>
    <row r="14" spans="2:15">
      <c r="J14" s="2">
        <v>2</v>
      </c>
      <c r="K14" s="2">
        <f>L5*L9</f>
        <v>0.8075</v>
      </c>
      <c r="N14" s="2" t="s">
        <v>48</v>
      </c>
    </row>
    <row r="15" spans="2:15">
      <c r="J15" s="15">
        <v>3</v>
      </c>
      <c r="K15" s="15">
        <f>L5*L6</f>
        <v>1.0449999999999999</v>
      </c>
      <c r="L15" s="15"/>
      <c r="M15" s="15"/>
      <c r="N15" s="15" t="s">
        <v>49</v>
      </c>
      <c r="O15" s="15"/>
    </row>
    <row r="16" spans="2:15">
      <c r="J16" s="2">
        <v>4</v>
      </c>
      <c r="K16" s="2">
        <f>L5*L6*L9</f>
        <v>0.88824999999999987</v>
      </c>
      <c r="N16" s="2" t="s">
        <v>50</v>
      </c>
    </row>
    <row r="17" spans="10:14">
      <c r="J17" s="2">
        <v>5</v>
      </c>
      <c r="K17" s="2">
        <f>L5*L6*L7*L9</f>
        <v>0.62177499999999997</v>
      </c>
      <c r="N17" s="2" t="s">
        <v>51</v>
      </c>
    </row>
    <row r="21" spans="10:14">
      <c r="J21" s="2" t="s">
        <v>35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764CF-E69E-4E62-9D91-4C301F5605A0}">
  <dimension ref="B1:AO21"/>
  <sheetViews>
    <sheetView workbookViewId="0">
      <selection activeCell="J21" sqref="J21"/>
    </sheetView>
  </sheetViews>
  <sheetFormatPr defaultColWidth="9.140625" defaultRowHeight="14.45"/>
  <cols>
    <col min="1" max="1" width="9.140625" style="2"/>
    <col min="2" max="2" width="17.7109375" style="2" customWidth="1"/>
    <col min="3" max="3" width="22.5703125" style="2" customWidth="1"/>
    <col min="4" max="4" width="16.42578125" style="2" customWidth="1"/>
    <col min="5" max="5" width="11.140625" style="2" customWidth="1"/>
    <col min="6" max="6" width="12.5703125" style="2" customWidth="1"/>
    <col min="7" max="7" width="15.42578125" style="2" bestFit="1" customWidth="1"/>
    <col min="8" max="8" width="15.42578125" style="2" customWidth="1"/>
    <col min="10" max="10" width="19.85546875" style="2" customWidth="1"/>
    <col min="11" max="40" width="10.7109375" style="2" customWidth="1"/>
    <col min="41" max="41" width="10.7109375" style="2" hidden="1" customWidth="1"/>
    <col min="42" max="46" width="10.7109375" style="2" customWidth="1"/>
    <col min="47" max="16384" width="9.140625" style="2"/>
  </cols>
  <sheetData>
    <row r="1" spans="2:15">
      <c r="B1" s="3"/>
      <c r="E1" s="4"/>
      <c r="J1" s="2" t="s">
        <v>27</v>
      </c>
    </row>
    <row r="2" spans="2:15">
      <c r="J2" s="2" t="s">
        <v>28</v>
      </c>
    </row>
    <row r="4" spans="2:15">
      <c r="J4" s="2" t="s">
        <v>29</v>
      </c>
      <c r="K4" s="2" t="s">
        <v>30</v>
      </c>
      <c r="L4" s="2" t="s">
        <v>31</v>
      </c>
    </row>
    <row r="5" spans="2:15">
      <c r="J5" s="7">
        <v>44470</v>
      </c>
      <c r="K5" s="8">
        <v>-0.05</v>
      </c>
      <c r="L5" s="9">
        <f>1+K5</f>
        <v>0.95</v>
      </c>
      <c r="N5" s="2" t="s">
        <v>36</v>
      </c>
    </row>
    <row r="6" spans="2:15">
      <c r="J6" s="7">
        <v>44836</v>
      </c>
      <c r="K6" s="8">
        <v>0.1</v>
      </c>
      <c r="L6" s="10">
        <f>1+K6</f>
        <v>1.1000000000000001</v>
      </c>
      <c r="N6" s="2" t="s">
        <v>37</v>
      </c>
    </row>
    <row r="7" spans="2:15">
      <c r="J7" s="13">
        <v>45200</v>
      </c>
      <c r="K7" s="14">
        <v>-0.3</v>
      </c>
      <c r="L7" s="14">
        <f>1+K7</f>
        <v>0.7</v>
      </c>
      <c r="M7" s="15"/>
      <c r="N7" s="15" t="s">
        <v>38</v>
      </c>
      <c r="O7" s="15"/>
    </row>
    <row r="8" spans="2:15">
      <c r="I8" s="2" t="s">
        <v>43</v>
      </c>
    </row>
    <row r="9" spans="2:15">
      <c r="I9" t="s">
        <v>40</v>
      </c>
      <c r="J9" s="7">
        <v>45108</v>
      </c>
      <c r="K9" s="8">
        <v>-0.15</v>
      </c>
      <c r="L9" s="10">
        <f>1+K9</f>
        <v>0.85</v>
      </c>
      <c r="N9" s="2" t="s">
        <v>41</v>
      </c>
    </row>
    <row r="11" spans="2:15">
      <c r="M11" s="2" t="s">
        <v>52</v>
      </c>
      <c r="O11" s="2" t="s">
        <v>53</v>
      </c>
    </row>
    <row r="12" spans="2:15">
      <c r="J12" s="2" t="s">
        <v>45</v>
      </c>
      <c r="L12" s="2" t="s">
        <v>54</v>
      </c>
      <c r="N12" s="2" t="s">
        <v>55</v>
      </c>
    </row>
    <row r="13" spans="2:15">
      <c r="J13" s="2">
        <v>1</v>
      </c>
      <c r="K13" s="10">
        <f>L5</f>
        <v>0.95</v>
      </c>
      <c r="L13" s="2">
        <f>0.5*0.75*0.75-L14</f>
        <v>0.25</v>
      </c>
      <c r="N13" s="2" t="s">
        <v>56</v>
      </c>
    </row>
    <row r="14" spans="2:15">
      <c r="J14" s="2">
        <v>2</v>
      </c>
      <c r="K14" s="2">
        <f>L5*L9</f>
        <v>0.8075</v>
      </c>
      <c r="L14" s="2">
        <f>0.5*0.25*0.25</f>
        <v>3.125E-2</v>
      </c>
      <c r="N14" s="2" t="s">
        <v>57</v>
      </c>
    </row>
    <row r="15" spans="2:15">
      <c r="J15" s="15">
        <v>3</v>
      </c>
      <c r="K15" s="15">
        <f>L5*L6</f>
        <v>1.0449999999999999</v>
      </c>
      <c r="L15" s="15">
        <f>0.5*L13</f>
        <v>0.125</v>
      </c>
      <c r="M15" s="15"/>
      <c r="N15" s="15" t="s">
        <v>58</v>
      </c>
      <c r="O15" s="15"/>
    </row>
    <row r="16" spans="2:15">
      <c r="J16" s="2">
        <v>4</v>
      </c>
      <c r="K16" s="2">
        <f>L5*L6*L9</f>
        <v>0.88824999999999987</v>
      </c>
      <c r="L16" s="2">
        <f>0.5-L14-L17</f>
        <v>0.4375</v>
      </c>
      <c r="N16" s="2" t="s">
        <v>59</v>
      </c>
    </row>
    <row r="17" spans="10:14">
      <c r="J17" s="2">
        <v>5</v>
      </c>
      <c r="K17" s="2">
        <f>L5*L6*L7*L9</f>
        <v>0.62177499999999997</v>
      </c>
      <c r="L17" s="2">
        <f>0.5*0.25*0.25</f>
        <v>3.125E-2</v>
      </c>
      <c r="N17" s="2" t="s">
        <v>57</v>
      </c>
    </row>
    <row r="21" spans="10:14">
      <c r="J21" s="2" t="s">
        <v>35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DADDEFE71DD142B65B2D39A7459C01" ma:contentTypeVersion="20" ma:contentTypeDescription="Create a new document." ma:contentTypeScope="" ma:versionID="ca751e9dc42e543aab0de7947fd36694">
  <xsd:schema xmlns:xsd="http://www.w3.org/2001/XMLSchema" xmlns:xs="http://www.w3.org/2001/XMLSchema" xmlns:p="http://schemas.microsoft.com/office/2006/metadata/properties" xmlns:ns1="http://schemas.microsoft.com/sharepoint/v3" xmlns:ns2="748ba270-da42-4433-a64c-2ee92fd2af94" xmlns:ns3="61697e46-2e47-4b79-bba2-c2e7c5999bda" targetNamespace="http://schemas.microsoft.com/office/2006/metadata/properties" ma:root="true" ma:fieldsID="152ffb01c1e57d7e8d9348f7b6b9efe3" ns1:_="" ns2:_="" ns3:_="">
    <xsd:import namespace="http://schemas.microsoft.com/sharepoint/v3"/>
    <xsd:import namespace="748ba270-da42-4433-a64c-2ee92fd2af94"/>
    <xsd:import namespace="61697e46-2e47-4b79-bba2-c2e7c5999b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8ba270-da42-4433-a64c-2ee92fd2af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560b896-8886-498a-a042-c3e26b9789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7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97e46-2e47-4b79-bba2-c2e7c5999bd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a35cd87-3a86-4ada-9b6a-869b515d8894}" ma:internalName="TaxCatchAll" ma:showField="CatchAllData" ma:web="61697e46-2e47-4b79-bba2-c2e7c5999b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748ba270-da42-4433-a64c-2ee92fd2af94">
      <Terms xmlns="http://schemas.microsoft.com/office/infopath/2007/PartnerControls"/>
    </lcf76f155ced4ddcb4097134ff3c332f>
    <TaxCatchAll xmlns="61697e46-2e47-4b79-bba2-c2e7c5999bda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ADE98D0-64F6-4841-A4DF-8FD256C1E63B}"/>
</file>

<file path=customXml/itemProps2.xml><?xml version="1.0" encoding="utf-8"?>
<ds:datastoreItem xmlns:ds="http://schemas.openxmlformats.org/officeDocument/2006/customXml" ds:itemID="{1955AA3B-4DA7-4B0D-8AB5-FEEAD7203F2C}"/>
</file>

<file path=customXml/itemProps3.xml><?xml version="1.0" encoding="utf-8"?>
<ds:datastoreItem xmlns:ds="http://schemas.openxmlformats.org/officeDocument/2006/customXml" ds:itemID="{404032CA-4A46-4A02-839F-F772825E85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Karen Sonnet</cp:lastModifiedBy>
  <cp:revision/>
  <dcterms:created xsi:type="dcterms:W3CDTF">2025-08-13T14:46:18Z</dcterms:created>
  <dcterms:modified xsi:type="dcterms:W3CDTF">2025-09-23T11:49:39Z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0x010100D9DADDEFE71DD142B65B2D39A7459C01</vt:lpwstr>
  </property>
  <property fmtid="{D5CDD505-2E9C-101B-9397-08002B2CF9AE}" pid="3" name="MediaServiceImageTags">
    <vt:lpwstr/>
  </property>
</Properties>
</file>