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64011"/>
  <bookViews>
    <workbookView xWindow="0" yWindow="0" windowWidth="20460" windowHeight="7290"/>
  </bookViews>
  <sheets>
    <sheet name="A1" sheetId="16" r:id="rId1"/>
    <sheet name="A2" sheetId="15" r:id="rId2"/>
    <sheet name="A3" sheetId="7" r:id="rId3"/>
    <sheet name="A4" sheetId="8" r:id="rId4"/>
    <sheet name="A5" sheetId="9" r:id="rId5"/>
    <sheet name="A6" sheetId="10" r:id="rId6"/>
    <sheet name="A7" sheetId="11" r:id="rId7"/>
    <sheet name="A8" sheetId="12" r:id="rId8"/>
    <sheet name="A9" sheetId="13" r:id="rId9"/>
    <sheet name="A10" sheetId="14" r:id="rId10"/>
    <sheet name="pivots" sheetId="3" state="hidden" r:id="rId11"/>
    <sheet name="lossrun" sheetId="1" r:id="rId12"/>
  </sheets>
  <definedNames>
    <definedName name="_xlnm._FilterDatabase" localSheetId="11" hidden="1">lossrun!$A$1:$V$710</definedName>
  </definedNames>
  <calcPr calcId="191028"/>
  <pivotCaches>
    <pivotCache cacheId="0" r:id="rId1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2" i="1"/>
  <c r="A61" i="16" l="1"/>
  <c r="B61" i="16" s="1"/>
  <c r="B9" i="14" s="1"/>
  <c r="B10" i="16"/>
  <c r="C10" i="16"/>
  <c r="B11" i="16"/>
  <c r="C11" i="16"/>
  <c r="B12" i="16"/>
  <c r="C12" i="16"/>
  <c r="B13" i="16"/>
  <c r="C13" i="16"/>
  <c r="B14" i="16"/>
  <c r="C14" i="16"/>
  <c r="B15" i="16"/>
  <c r="C15" i="16"/>
  <c r="B16" i="16"/>
  <c r="C16" i="16"/>
  <c r="B17" i="16"/>
  <c r="C17" i="16"/>
  <c r="B18" i="16"/>
  <c r="C18" i="16"/>
  <c r="B19" i="16"/>
  <c r="C19" i="16"/>
  <c r="B20" i="16"/>
  <c r="C20" i="16"/>
  <c r="B21" i="16"/>
  <c r="C21" i="16"/>
  <c r="B22" i="16"/>
  <c r="C22" i="16"/>
  <c r="B23" i="16"/>
  <c r="C23" i="16"/>
  <c r="B24" i="16"/>
  <c r="C24" i="16"/>
  <c r="A24" i="16"/>
  <c r="A45" i="16" s="1"/>
  <c r="A22" i="16"/>
  <c r="A43" i="16" s="1"/>
  <c r="A23" i="16"/>
  <c r="A44" i="16" s="1"/>
  <c r="A21" i="16"/>
  <c r="A42" i="16" s="1"/>
  <c r="A20" i="16"/>
  <c r="A41" i="16" s="1"/>
  <c r="A19" i="16"/>
  <c r="A40" i="16" s="1"/>
  <c r="A18" i="16"/>
  <c r="A39" i="16" s="1"/>
  <c r="A17" i="16"/>
  <c r="A38" i="16" s="1"/>
  <c r="A16" i="16"/>
  <c r="A37" i="16" s="1"/>
  <c r="A15" i="16"/>
  <c r="A36" i="16" s="1"/>
  <c r="A14" i="16"/>
  <c r="A35" i="16" s="1"/>
  <c r="A13" i="16"/>
  <c r="A34" i="16" s="1"/>
  <c r="A12" i="16"/>
  <c r="A33" i="16" s="1"/>
  <c r="A11" i="16"/>
  <c r="A32" i="16" s="1"/>
  <c r="A10" i="16"/>
  <c r="A31" i="16" s="1"/>
  <c r="A9" i="14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62" i="16" l="1"/>
  <c r="B62" i="16" s="1"/>
  <c r="B10" i="14" s="1"/>
  <c r="A63" i="16" l="1"/>
  <c r="A64" i="16" s="1"/>
  <c r="B63" i="16"/>
  <c r="B11" i="14" s="1"/>
  <c r="A65" i="16" l="1"/>
  <c r="B64" i="16"/>
  <c r="B12" i="14" s="1"/>
  <c r="A66" i="16" l="1"/>
  <c r="B65" i="16"/>
  <c r="B13" i="14" s="1"/>
  <c r="A67" i="16" l="1"/>
  <c r="B66" i="16"/>
  <c r="B14" i="14" s="1"/>
  <c r="A68" i="16" l="1"/>
  <c r="B67" i="16"/>
  <c r="B15" i="14" s="1"/>
  <c r="A69" i="16" l="1"/>
  <c r="B68" i="16"/>
  <c r="B16" i="14" s="1"/>
  <c r="B69" i="16" l="1"/>
  <c r="B17" i="14" s="1"/>
  <c r="A70" i="16"/>
  <c r="B70" i="16" l="1"/>
  <c r="B71" i="16" l="1"/>
  <c r="B18" i="14"/>
  <c r="E43" i="16"/>
  <c r="E45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31" i="16"/>
  <c r="B31" i="16"/>
  <c r="J20" i="15" l="1"/>
  <c r="I20" i="15"/>
  <c r="H20" i="15"/>
  <c r="G20" i="15"/>
  <c r="F20" i="15"/>
  <c r="E20" i="15"/>
  <c r="D20" i="15"/>
  <c r="C20" i="15"/>
  <c r="B20" i="15"/>
  <c r="B16" i="15"/>
  <c r="B46" i="15" s="1"/>
  <c r="B15" i="15"/>
  <c r="C15" i="15" s="1"/>
  <c r="B29" i="15" s="1"/>
  <c r="B14" i="15"/>
  <c r="C14" i="15" s="1"/>
  <c r="C44" i="15" s="1"/>
  <c r="B13" i="15"/>
  <c r="B43" i="15" s="1"/>
  <c r="B58" i="15" s="1"/>
  <c r="B12" i="15"/>
  <c r="C12" i="15" s="1"/>
  <c r="D12" i="15" s="1"/>
  <c r="D42" i="15" s="1"/>
  <c r="B11" i="15"/>
  <c r="C11" i="15" s="1"/>
  <c r="B25" i="15" s="1"/>
  <c r="B10" i="15"/>
  <c r="C10" i="15" s="1"/>
  <c r="C40" i="15" s="1"/>
  <c r="B9" i="15"/>
  <c r="C9" i="15" s="1"/>
  <c r="C39" i="15" s="1"/>
  <c r="B8" i="15"/>
  <c r="B38" i="15" s="1"/>
  <c r="B53" i="15" s="1"/>
  <c r="B7" i="15"/>
  <c r="C7" i="15" s="1"/>
  <c r="D7" i="15" s="1"/>
  <c r="D37" i="15" s="1"/>
  <c r="C13" i="15" l="1"/>
  <c r="D13" i="15" s="1"/>
  <c r="C27" i="15" s="1"/>
  <c r="B39" i="15"/>
  <c r="B54" i="15" s="1"/>
  <c r="B40" i="15"/>
  <c r="B55" i="15" s="1"/>
  <c r="C41" i="15"/>
  <c r="C8" i="15"/>
  <c r="B22" i="15" s="1"/>
  <c r="B44" i="15"/>
  <c r="B59" i="15" s="1"/>
  <c r="B61" i="15"/>
  <c r="C45" i="15"/>
  <c r="B37" i="15"/>
  <c r="B52" i="15" s="1"/>
  <c r="B68" i="15" s="1"/>
  <c r="B42" i="15"/>
  <c r="B57" i="15" s="1"/>
  <c r="B45" i="15"/>
  <c r="B60" i="15" s="1"/>
  <c r="C37" i="15"/>
  <c r="C42" i="15"/>
  <c r="B41" i="15"/>
  <c r="B56" i="15" s="1"/>
  <c r="C21" i="15"/>
  <c r="E7" i="15"/>
  <c r="E37" i="15" s="1"/>
  <c r="E52" i="15" s="1"/>
  <c r="E12" i="15"/>
  <c r="E42" i="15" s="1"/>
  <c r="E57" i="15" s="1"/>
  <c r="C26" i="15"/>
  <c r="B23" i="15"/>
  <c r="D9" i="15"/>
  <c r="D39" i="15" s="1"/>
  <c r="D54" i="15" s="1"/>
  <c r="B24" i="15"/>
  <c r="D10" i="15"/>
  <c r="D40" i="15" s="1"/>
  <c r="D55" i="15" s="1"/>
  <c r="D14" i="15"/>
  <c r="B28" i="15"/>
  <c r="B26" i="15"/>
  <c r="D11" i="15"/>
  <c r="D41" i="15" s="1"/>
  <c r="E13" i="15"/>
  <c r="B21" i="15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B22" i="13"/>
  <c r="C22" i="13"/>
  <c r="D22" i="13"/>
  <c r="E22" i="13"/>
  <c r="F22" i="13"/>
  <c r="B23" i="13"/>
  <c r="C23" i="13"/>
  <c r="D23" i="13"/>
  <c r="E23" i="13"/>
  <c r="F23" i="13"/>
  <c r="B24" i="13"/>
  <c r="C24" i="13"/>
  <c r="D24" i="13"/>
  <c r="E24" i="13"/>
  <c r="F24" i="13"/>
  <c r="B25" i="13"/>
  <c r="C25" i="13"/>
  <c r="D25" i="13"/>
  <c r="E25" i="13"/>
  <c r="F25" i="13"/>
  <c r="B26" i="13"/>
  <c r="C26" i="13"/>
  <c r="D26" i="13"/>
  <c r="E26" i="13"/>
  <c r="F26" i="13"/>
  <c r="B27" i="13"/>
  <c r="C27" i="13"/>
  <c r="D27" i="13"/>
  <c r="E27" i="13"/>
  <c r="F27" i="13"/>
  <c r="B28" i="13"/>
  <c r="C28" i="13"/>
  <c r="D28" i="13"/>
  <c r="E28" i="13"/>
  <c r="B29" i="13"/>
  <c r="C29" i="13"/>
  <c r="D29" i="13"/>
  <c r="B30" i="13"/>
  <c r="C30" i="13"/>
  <c r="B31" i="13"/>
  <c r="B22" i="12"/>
  <c r="C22" i="12"/>
  <c r="D22" i="12"/>
  <c r="E22" i="12"/>
  <c r="F22" i="12"/>
  <c r="B23" i="12"/>
  <c r="C23" i="12"/>
  <c r="D23" i="12"/>
  <c r="E23" i="12"/>
  <c r="F23" i="12"/>
  <c r="B24" i="12"/>
  <c r="C24" i="12"/>
  <c r="D24" i="12"/>
  <c r="E24" i="12"/>
  <c r="F24" i="12"/>
  <c r="B25" i="12"/>
  <c r="C25" i="12"/>
  <c r="D25" i="12"/>
  <c r="E25" i="12"/>
  <c r="F25" i="12"/>
  <c r="B26" i="12"/>
  <c r="C26" i="12"/>
  <c r="D26" i="12"/>
  <c r="E26" i="12"/>
  <c r="F26" i="12"/>
  <c r="B27" i="12"/>
  <c r="C27" i="12"/>
  <c r="D27" i="12"/>
  <c r="E27" i="12"/>
  <c r="F27" i="12"/>
  <c r="B28" i="12"/>
  <c r="C28" i="12"/>
  <c r="D28" i="12"/>
  <c r="E28" i="12"/>
  <c r="B29" i="12"/>
  <c r="C29" i="12"/>
  <c r="D29" i="12"/>
  <c r="B30" i="12"/>
  <c r="C30" i="12"/>
  <c r="B31" i="12"/>
  <c r="B31" i="11"/>
  <c r="I8" i="11"/>
  <c r="J8" i="11"/>
  <c r="K8" i="11"/>
  <c r="L8" i="11"/>
  <c r="M8" i="11"/>
  <c r="I9" i="11"/>
  <c r="J9" i="11"/>
  <c r="K9" i="11"/>
  <c r="L9" i="11"/>
  <c r="M9" i="11"/>
  <c r="I10" i="11"/>
  <c r="J10" i="11"/>
  <c r="K10" i="11"/>
  <c r="L10" i="11"/>
  <c r="M10" i="11"/>
  <c r="I11" i="11"/>
  <c r="J11" i="11"/>
  <c r="K11" i="11"/>
  <c r="L11" i="11"/>
  <c r="M11" i="11"/>
  <c r="I12" i="11"/>
  <c r="J12" i="11"/>
  <c r="K12" i="11"/>
  <c r="L12" i="11"/>
  <c r="M12" i="11"/>
  <c r="I13" i="11"/>
  <c r="J13" i="11"/>
  <c r="K13" i="11"/>
  <c r="L13" i="11"/>
  <c r="M13" i="11"/>
  <c r="I14" i="11"/>
  <c r="J14" i="11"/>
  <c r="K14" i="11"/>
  <c r="L14" i="11"/>
  <c r="I15" i="11"/>
  <c r="J15" i="11"/>
  <c r="K15" i="11"/>
  <c r="I16" i="11"/>
  <c r="J16" i="11"/>
  <c r="I17" i="11"/>
  <c r="B22" i="11"/>
  <c r="C22" i="11"/>
  <c r="D22" i="11"/>
  <c r="E22" i="11"/>
  <c r="F22" i="11"/>
  <c r="B23" i="11"/>
  <c r="C23" i="11"/>
  <c r="D23" i="11"/>
  <c r="E23" i="11"/>
  <c r="F23" i="11"/>
  <c r="B24" i="11"/>
  <c r="C24" i="11"/>
  <c r="D24" i="11"/>
  <c r="E24" i="11"/>
  <c r="F24" i="11"/>
  <c r="B25" i="11"/>
  <c r="C25" i="11"/>
  <c r="D25" i="11"/>
  <c r="E25" i="11"/>
  <c r="F25" i="11"/>
  <c r="B26" i="11"/>
  <c r="C26" i="11"/>
  <c r="D26" i="11"/>
  <c r="E26" i="11"/>
  <c r="F26" i="11"/>
  <c r="B27" i="11"/>
  <c r="C27" i="11"/>
  <c r="D27" i="11"/>
  <c r="E27" i="11"/>
  <c r="F27" i="11"/>
  <c r="B28" i="11"/>
  <c r="C28" i="11"/>
  <c r="D28" i="11"/>
  <c r="E28" i="11"/>
  <c r="B29" i="11"/>
  <c r="C29" i="11"/>
  <c r="D29" i="11"/>
  <c r="B30" i="11"/>
  <c r="C30" i="11"/>
  <c r="B22" i="10"/>
  <c r="C22" i="10"/>
  <c r="D22" i="10"/>
  <c r="E22" i="10"/>
  <c r="F22" i="10"/>
  <c r="B23" i="10"/>
  <c r="C23" i="10"/>
  <c r="D23" i="10"/>
  <c r="E23" i="10"/>
  <c r="F23" i="10"/>
  <c r="B24" i="10"/>
  <c r="C24" i="10"/>
  <c r="D24" i="10"/>
  <c r="E24" i="10"/>
  <c r="F24" i="10"/>
  <c r="B25" i="10"/>
  <c r="C25" i="10"/>
  <c r="D25" i="10"/>
  <c r="E25" i="10"/>
  <c r="F25" i="10"/>
  <c r="B26" i="10"/>
  <c r="C26" i="10"/>
  <c r="D26" i="10"/>
  <c r="E26" i="10"/>
  <c r="F26" i="10"/>
  <c r="B27" i="10"/>
  <c r="C27" i="10"/>
  <c r="D27" i="10"/>
  <c r="E27" i="10"/>
  <c r="F27" i="10"/>
  <c r="B28" i="10"/>
  <c r="C28" i="10"/>
  <c r="D28" i="10"/>
  <c r="E28" i="10"/>
  <c r="B29" i="10"/>
  <c r="C29" i="10"/>
  <c r="D29" i="10"/>
  <c r="B30" i="10"/>
  <c r="C30" i="10"/>
  <c r="B31" i="10"/>
  <c r="B27" i="15" l="1"/>
  <c r="D56" i="15"/>
  <c r="H9" i="14"/>
  <c r="D43" i="15"/>
  <c r="C43" i="15"/>
  <c r="C58" i="15" s="1"/>
  <c r="D8" i="15"/>
  <c r="D38" i="15" s="1"/>
  <c r="C38" i="15"/>
  <c r="C53" i="15" s="1"/>
  <c r="C59" i="15"/>
  <c r="C54" i="15"/>
  <c r="C55" i="15"/>
  <c r="F36" i="11"/>
  <c r="F38" i="11" s="1"/>
  <c r="L8" i="7"/>
  <c r="G43" i="7"/>
  <c r="C57" i="15"/>
  <c r="C52" i="15"/>
  <c r="B69" i="15" s="1"/>
  <c r="C60" i="15"/>
  <c r="D27" i="15"/>
  <c r="E43" i="15"/>
  <c r="C28" i="15"/>
  <c r="D44" i="15"/>
  <c r="C56" i="15"/>
  <c r="D52" i="15"/>
  <c r="D57" i="15"/>
  <c r="C24" i="15"/>
  <c r="E10" i="15"/>
  <c r="E40" i="15" s="1"/>
  <c r="E55" i="15" s="1"/>
  <c r="B31" i="15"/>
  <c r="C46" i="15" s="1"/>
  <c r="C23" i="15"/>
  <c r="E9" i="15"/>
  <c r="E39" i="15" s="1"/>
  <c r="E54" i="15" s="1"/>
  <c r="C25" i="15"/>
  <c r="E11" i="15"/>
  <c r="E41" i="15" s="1"/>
  <c r="E56" i="15" s="1"/>
  <c r="D21" i="15"/>
  <c r="F7" i="15"/>
  <c r="F37" i="15" s="1"/>
  <c r="F52" i="15" s="1"/>
  <c r="F12" i="15"/>
  <c r="D26" i="15"/>
  <c r="F37" i="11"/>
  <c r="B22" i="8"/>
  <c r="C22" i="8"/>
  <c r="C8" i="11" s="1"/>
  <c r="D22" i="8"/>
  <c r="E22" i="8"/>
  <c r="F22" i="8"/>
  <c r="B23" i="8"/>
  <c r="B9" i="11" s="1"/>
  <c r="C23" i="8"/>
  <c r="D23" i="8"/>
  <c r="E23" i="8"/>
  <c r="F23" i="8"/>
  <c r="B24" i="8"/>
  <c r="B10" i="11" s="1"/>
  <c r="C24" i="8"/>
  <c r="D24" i="8"/>
  <c r="E24" i="8"/>
  <c r="F24" i="8"/>
  <c r="B25" i="8"/>
  <c r="C25" i="8"/>
  <c r="D25" i="8"/>
  <c r="E25" i="8"/>
  <c r="F25" i="8"/>
  <c r="B26" i="8"/>
  <c r="C26" i="8"/>
  <c r="D26" i="8"/>
  <c r="E26" i="8"/>
  <c r="F26" i="8"/>
  <c r="B27" i="8"/>
  <c r="B13" i="11" s="1"/>
  <c r="C27" i="8"/>
  <c r="D27" i="8"/>
  <c r="E27" i="8"/>
  <c r="F27" i="8"/>
  <c r="B28" i="8"/>
  <c r="C28" i="8"/>
  <c r="D28" i="8"/>
  <c r="E28" i="8"/>
  <c r="B29" i="8"/>
  <c r="C29" i="8"/>
  <c r="D29" i="8"/>
  <c r="B30" i="8"/>
  <c r="C30" i="8"/>
  <c r="B31" i="8"/>
  <c r="B37" i="8"/>
  <c r="C37" i="8"/>
  <c r="D37" i="8"/>
  <c r="D8" i="13" s="1"/>
  <c r="K22" i="13" s="1"/>
  <c r="E37" i="8"/>
  <c r="F37" i="8"/>
  <c r="B38" i="8"/>
  <c r="C38" i="8"/>
  <c r="D38" i="8"/>
  <c r="E38" i="8"/>
  <c r="F38" i="8"/>
  <c r="F9" i="13" s="1"/>
  <c r="M23" i="13" s="1"/>
  <c r="B39" i="8"/>
  <c r="C39" i="8"/>
  <c r="C10" i="13" s="1"/>
  <c r="J24" i="13" s="1"/>
  <c r="D39" i="8"/>
  <c r="D10" i="13" s="1"/>
  <c r="K24" i="13" s="1"/>
  <c r="E39" i="8"/>
  <c r="F39" i="8"/>
  <c r="F10" i="13" s="1"/>
  <c r="M24" i="13" s="1"/>
  <c r="B40" i="8"/>
  <c r="C40" i="8"/>
  <c r="D40" i="8"/>
  <c r="E40" i="8"/>
  <c r="F40" i="8"/>
  <c r="F11" i="13" s="1"/>
  <c r="M25" i="13" s="1"/>
  <c r="B41" i="8"/>
  <c r="C41" i="8"/>
  <c r="D41" i="8"/>
  <c r="E41" i="8"/>
  <c r="F41" i="8"/>
  <c r="B42" i="8"/>
  <c r="C42" i="8"/>
  <c r="D42" i="8"/>
  <c r="E42" i="8"/>
  <c r="F42" i="8"/>
  <c r="F13" i="13" s="1"/>
  <c r="M27" i="13" s="1"/>
  <c r="B43" i="8"/>
  <c r="C43" i="8"/>
  <c r="D43" i="8"/>
  <c r="E43" i="8"/>
  <c r="B44" i="8"/>
  <c r="C44" i="8"/>
  <c r="D44" i="8"/>
  <c r="B45" i="8"/>
  <c r="C45" i="8"/>
  <c r="B46" i="8"/>
  <c r="B8" i="7"/>
  <c r="B9" i="7"/>
  <c r="B10" i="7"/>
  <c r="B11" i="7"/>
  <c r="B12" i="7"/>
  <c r="B13" i="7"/>
  <c r="B14" i="7"/>
  <c r="B15" i="7"/>
  <c r="B16" i="7"/>
  <c r="B17" i="7"/>
  <c r="B70" i="15" l="1"/>
  <c r="D58" i="15"/>
  <c r="B48" i="7"/>
  <c r="B13" i="8"/>
  <c r="I27" i="8" s="1"/>
  <c r="C12" i="13"/>
  <c r="J26" i="13" s="1"/>
  <c r="B16" i="11"/>
  <c r="F13" i="10"/>
  <c r="F13" i="12" s="1"/>
  <c r="M27" i="12" s="1"/>
  <c r="F13" i="11"/>
  <c r="C12" i="11"/>
  <c r="E10" i="10"/>
  <c r="E10" i="12" s="1"/>
  <c r="E10" i="11"/>
  <c r="D15" i="10"/>
  <c r="D15" i="12" s="1"/>
  <c r="D15" i="11"/>
  <c r="F8" i="10"/>
  <c r="F8" i="12" s="1"/>
  <c r="F8" i="11"/>
  <c r="D13" i="10"/>
  <c r="D13" i="12" s="1"/>
  <c r="D13" i="11"/>
  <c r="F11" i="10"/>
  <c r="F11" i="11"/>
  <c r="C10" i="11"/>
  <c r="E8" i="10"/>
  <c r="E8" i="12" s="1"/>
  <c r="L22" i="12" s="1"/>
  <c r="E8" i="11"/>
  <c r="B47" i="7"/>
  <c r="B12" i="8"/>
  <c r="I41" i="8" s="1"/>
  <c r="B45" i="7"/>
  <c r="B10" i="8"/>
  <c r="I24" i="8" s="1"/>
  <c r="B15" i="11"/>
  <c r="C13" i="10"/>
  <c r="C13" i="12" s="1"/>
  <c r="C13" i="11"/>
  <c r="E11" i="11"/>
  <c r="D8" i="10"/>
  <c r="D8" i="12" s="1"/>
  <c r="D8" i="11"/>
  <c r="B12" i="11"/>
  <c r="C8" i="13"/>
  <c r="J22" i="13" s="1"/>
  <c r="E14" i="10"/>
  <c r="E14" i="12" s="1"/>
  <c r="E14" i="11"/>
  <c r="D11" i="11"/>
  <c r="F9" i="10"/>
  <c r="F9" i="12" s="1"/>
  <c r="M23" i="12" s="1"/>
  <c r="F9" i="11"/>
  <c r="D10" i="10"/>
  <c r="D10" i="12" s="1"/>
  <c r="K24" i="12" s="1"/>
  <c r="D10" i="11"/>
  <c r="C9" i="7"/>
  <c r="C9" i="8" s="1"/>
  <c r="J23" i="8" s="1"/>
  <c r="B9" i="8"/>
  <c r="I23" i="8" s="1"/>
  <c r="I42" i="8"/>
  <c r="D11" i="13"/>
  <c r="K25" i="13" s="1"/>
  <c r="C16" i="7"/>
  <c r="C16" i="8" s="1"/>
  <c r="J45" i="8" s="1"/>
  <c r="B16" i="8"/>
  <c r="I30" i="8" s="1"/>
  <c r="C8" i="7"/>
  <c r="C8" i="8" s="1"/>
  <c r="J22" i="8" s="1"/>
  <c r="B8" i="8"/>
  <c r="I37" i="8" s="1"/>
  <c r="E9" i="13"/>
  <c r="L23" i="13" s="1"/>
  <c r="D14" i="10"/>
  <c r="D14" i="11"/>
  <c r="F12" i="10"/>
  <c r="M26" i="10" s="1"/>
  <c r="F12" i="11"/>
  <c r="C11" i="10"/>
  <c r="C11" i="12" s="1"/>
  <c r="J25" i="12" s="1"/>
  <c r="C11" i="11"/>
  <c r="E9" i="11"/>
  <c r="B8" i="11"/>
  <c r="I22" i="8"/>
  <c r="E13" i="13"/>
  <c r="L27" i="13" s="1"/>
  <c r="E13" i="10"/>
  <c r="E13" i="12" s="1"/>
  <c r="E13" i="11"/>
  <c r="C11" i="7"/>
  <c r="C11" i="8" s="1"/>
  <c r="J40" i="8" s="1"/>
  <c r="B11" i="8"/>
  <c r="I40" i="8" s="1"/>
  <c r="C15" i="10"/>
  <c r="C15" i="12" s="1"/>
  <c r="C15" i="11"/>
  <c r="E11" i="13"/>
  <c r="L25" i="13" s="1"/>
  <c r="B52" i="7"/>
  <c r="B17" i="8"/>
  <c r="I46" i="8" s="1"/>
  <c r="B50" i="7"/>
  <c r="B15" i="8"/>
  <c r="I29" i="8" s="1"/>
  <c r="B17" i="11"/>
  <c r="C14" i="10"/>
  <c r="C14" i="12" s="1"/>
  <c r="C14" i="11"/>
  <c r="E12" i="10"/>
  <c r="E12" i="12" s="1"/>
  <c r="E12" i="11"/>
  <c r="B11" i="11"/>
  <c r="D9" i="11"/>
  <c r="C14" i="7"/>
  <c r="C14" i="8" s="1"/>
  <c r="J43" i="8" s="1"/>
  <c r="B14" i="8"/>
  <c r="I43" i="8" s="1"/>
  <c r="D12" i="13"/>
  <c r="K26" i="13" s="1"/>
  <c r="J38" i="8"/>
  <c r="C16" i="11"/>
  <c r="B14" i="11"/>
  <c r="D12" i="10"/>
  <c r="K26" i="10" s="1"/>
  <c r="D12" i="11"/>
  <c r="F10" i="11"/>
  <c r="C9" i="10"/>
  <c r="C9" i="12" s="1"/>
  <c r="J23" i="12" s="1"/>
  <c r="C9" i="11"/>
  <c r="E8" i="15"/>
  <c r="E38" i="15" s="1"/>
  <c r="E53" i="15" s="1"/>
  <c r="B72" i="15" s="1"/>
  <c r="G47" i="7" s="1"/>
  <c r="C22" i="15"/>
  <c r="C31" i="15" s="1"/>
  <c r="D45" i="15" s="1"/>
  <c r="H11" i="14"/>
  <c r="N11" i="14" s="1"/>
  <c r="H10" i="14"/>
  <c r="D53" i="15"/>
  <c r="B71" i="15" s="1"/>
  <c r="B44" i="7"/>
  <c r="B10" i="9" s="1"/>
  <c r="L10" i="7"/>
  <c r="G45" i="7"/>
  <c r="L9" i="7"/>
  <c r="C23" i="7" s="1"/>
  <c r="G44" i="7"/>
  <c r="D59" i="15"/>
  <c r="C61" i="15"/>
  <c r="E58" i="15"/>
  <c r="E26" i="15"/>
  <c r="F42" i="15"/>
  <c r="D25" i="15"/>
  <c r="F11" i="15"/>
  <c r="F41" i="15" s="1"/>
  <c r="F56" i="15" s="1"/>
  <c r="E21" i="15"/>
  <c r="G7" i="15"/>
  <c r="G37" i="15" s="1"/>
  <c r="G52" i="15" s="1"/>
  <c r="F9" i="15"/>
  <c r="F39" i="15" s="1"/>
  <c r="F54" i="15" s="1"/>
  <c r="D23" i="15"/>
  <c r="D24" i="15"/>
  <c r="F10" i="15"/>
  <c r="F40" i="15" s="1"/>
  <c r="F55" i="15" s="1"/>
  <c r="L24" i="10"/>
  <c r="M23" i="10"/>
  <c r="L26" i="10"/>
  <c r="L28" i="10"/>
  <c r="K29" i="10"/>
  <c r="B14" i="9"/>
  <c r="B17" i="13"/>
  <c r="I31" i="13" s="1"/>
  <c r="E14" i="13"/>
  <c r="L28" i="13" s="1"/>
  <c r="D13" i="13"/>
  <c r="K27" i="13" s="1"/>
  <c r="C11" i="13"/>
  <c r="J25" i="13" s="1"/>
  <c r="B10" i="13"/>
  <c r="I24" i="13" s="1"/>
  <c r="F8" i="13"/>
  <c r="M22" i="13" s="1"/>
  <c r="B17" i="10"/>
  <c r="B15" i="10"/>
  <c r="F10" i="10"/>
  <c r="M22" i="12"/>
  <c r="C15" i="13"/>
  <c r="J29" i="13" s="1"/>
  <c r="B15" i="13"/>
  <c r="I29" i="13" s="1"/>
  <c r="D14" i="13"/>
  <c r="K28" i="13" s="1"/>
  <c r="C13" i="13"/>
  <c r="J27" i="13" s="1"/>
  <c r="B12" i="13"/>
  <c r="I26" i="13" s="1"/>
  <c r="B11" i="13"/>
  <c r="I25" i="13" s="1"/>
  <c r="E8" i="13"/>
  <c r="M25" i="10"/>
  <c r="F11" i="12"/>
  <c r="L24" i="12"/>
  <c r="E9" i="10"/>
  <c r="J27" i="12"/>
  <c r="E12" i="13"/>
  <c r="L26" i="13" s="1"/>
  <c r="K29" i="12"/>
  <c r="J29" i="12"/>
  <c r="C16" i="13"/>
  <c r="J30" i="13" s="1"/>
  <c r="C14" i="13"/>
  <c r="J28" i="13" s="1"/>
  <c r="B13" i="13"/>
  <c r="I27" i="13" s="1"/>
  <c r="C16" i="10"/>
  <c r="L28" i="12"/>
  <c r="E11" i="10"/>
  <c r="D9" i="10"/>
  <c r="J29" i="10"/>
  <c r="J28" i="10"/>
  <c r="B16" i="13"/>
  <c r="I30" i="13" s="1"/>
  <c r="B16" i="10"/>
  <c r="D11" i="10"/>
  <c r="C10" i="10"/>
  <c r="C8" i="10"/>
  <c r="D9" i="13"/>
  <c r="K23" i="13" s="1"/>
  <c r="B8" i="13"/>
  <c r="I22" i="13" s="1"/>
  <c r="J28" i="12"/>
  <c r="C12" i="10"/>
  <c r="B10" i="10"/>
  <c r="B9" i="10"/>
  <c r="B8" i="10"/>
  <c r="M22" i="10"/>
  <c r="L26" i="12"/>
  <c r="B9" i="13"/>
  <c r="B14" i="13"/>
  <c r="I28" i="13" s="1"/>
  <c r="K28" i="10"/>
  <c r="D14" i="12"/>
  <c r="D15" i="13"/>
  <c r="K29" i="13" s="1"/>
  <c r="F12" i="13"/>
  <c r="M26" i="13" s="1"/>
  <c r="E10" i="13"/>
  <c r="L24" i="13" s="1"/>
  <c r="C9" i="13"/>
  <c r="J23" i="13" s="1"/>
  <c r="B14" i="10"/>
  <c r="B13" i="10"/>
  <c r="B12" i="10"/>
  <c r="B11" i="10"/>
  <c r="C12" i="7"/>
  <c r="D12" i="7" s="1"/>
  <c r="D12" i="8" s="1"/>
  <c r="K41" i="8" s="1"/>
  <c r="B43" i="7"/>
  <c r="B9" i="9" s="1"/>
  <c r="C44" i="7"/>
  <c r="C10" i="9" s="1"/>
  <c r="D9" i="7"/>
  <c r="B51" i="7"/>
  <c r="B46" i="7"/>
  <c r="B49" i="7"/>
  <c r="C15" i="7"/>
  <c r="B22" i="7"/>
  <c r="C51" i="7"/>
  <c r="C17" i="9" s="1"/>
  <c r="C46" i="7"/>
  <c r="C12" i="9" s="1"/>
  <c r="C13" i="7"/>
  <c r="C13" i="8" s="1"/>
  <c r="J27" i="8" s="1"/>
  <c r="C10" i="7"/>
  <c r="C10" i="8" s="1"/>
  <c r="J39" i="8" s="1"/>
  <c r="L22" i="10" l="1"/>
  <c r="B13" i="9"/>
  <c r="J23" i="10"/>
  <c r="B18" i="9"/>
  <c r="B15" i="9"/>
  <c r="K27" i="10"/>
  <c r="L27" i="10"/>
  <c r="F12" i="12"/>
  <c r="M26" i="12" s="1"/>
  <c r="B12" i="9"/>
  <c r="B17" i="9"/>
  <c r="I28" i="8"/>
  <c r="J30" i="8"/>
  <c r="D11" i="7"/>
  <c r="D11" i="8" s="1"/>
  <c r="K25" i="8" s="1"/>
  <c r="M27" i="10"/>
  <c r="C49" i="7"/>
  <c r="C15" i="9" s="1"/>
  <c r="D14" i="7"/>
  <c r="E14" i="7" s="1"/>
  <c r="E14" i="8" s="1"/>
  <c r="I25" i="8"/>
  <c r="B16" i="9"/>
  <c r="C43" i="7"/>
  <c r="C9" i="9" s="1"/>
  <c r="K24" i="10"/>
  <c r="I32" i="8"/>
  <c r="B39" i="9" s="1"/>
  <c r="B45" i="10" s="1"/>
  <c r="B44" i="12" s="1"/>
  <c r="I47" i="8"/>
  <c r="I34" i="9" s="1"/>
  <c r="B39" i="13" s="1"/>
  <c r="D12" i="12"/>
  <c r="K26" i="12" s="1"/>
  <c r="K22" i="10"/>
  <c r="J25" i="10"/>
  <c r="D8" i="7"/>
  <c r="D43" i="7" s="1"/>
  <c r="J27" i="10"/>
  <c r="I31" i="8"/>
  <c r="I26" i="8"/>
  <c r="J25" i="8"/>
  <c r="F8" i="15"/>
  <c r="F38" i="15" s="1"/>
  <c r="F53" i="15" s="1"/>
  <c r="E68" i="15" s="1"/>
  <c r="B23" i="7"/>
  <c r="D22" i="15"/>
  <c r="D31" i="15" s="1"/>
  <c r="E44" i="15" s="1"/>
  <c r="I44" i="8"/>
  <c r="J28" i="8"/>
  <c r="B11" i="9"/>
  <c r="I38" i="8"/>
  <c r="D44" i="7"/>
  <c r="D9" i="8"/>
  <c r="H13" i="14"/>
  <c r="N13" i="14" s="1"/>
  <c r="J37" i="8"/>
  <c r="I39" i="8"/>
  <c r="K26" i="8"/>
  <c r="J42" i="8"/>
  <c r="D15" i="7"/>
  <c r="C15" i="8"/>
  <c r="C47" i="7"/>
  <c r="C12" i="8"/>
  <c r="I45" i="8"/>
  <c r="L12" i="7"/>
  <c r="J24" i="8"/>
  <c r="H12" i="14"/>
  <c r="N12" i="14" s="1"/>
  <c r="E9" i="7"/>
  <c r="E9" i="8" s="1"/>
  <c r="G46" i="7"/>
  <c r="L11" i="7"/>
  <c r="C25" i="7" s="1"/>
  <c r="D60" i="15"/>
  <c r="F57" i="15"/>
  <c r="D46" i="15"/>
  <c r="H7" i="15"/>
  <c r="H37" i="15" s="1"/>
  <c r="H52" i="15" s="1"/>
  <c r="F21" i="15"/>
  <c r="G10" i="15"/>
  <c r="G40" i="15" s="1"/>
  <c r="G55" i="15" s="1"/>
  <c r="E24" i="15"/>
  <c r="E25" i="15"/>
  <c r="G11" i="15"/>
  <c r="G9" i="15"/>
  <c r="G39" i="15" s="1"/>
  <c r="G54" i="15" s="1"/>
  <c r="E23" i="15"/>
  <c r="I22" i="10"/>
  <c r="B8" i="12"/>
  <c r="I32" i="10"/>
  <c r="K22" i="12"/>
  <c r="L27" i="12"/>
  <c r="M25" i="12"/>
  <c r="J26" i="10"/>
  <c r="C12" i="12"/>
  <c r="K32" i="10"/>
  <c r="D9" i="12"/>
  <c r="K23" i="10"/>
  <c r="B15" i="12"/>
  <c r="I29" i="10"/>
  <c r="K28" i="12"/>
  <c r="B13" i="12"/>
  <c r="I27" i="10"/>
  <c r="C8" i="12"/>
  <c r="J22" i="10"/>
  <c r="J32" i="10"/>
  <c r="K27" i="12"/>
  <c r="I28" i="10"/>
  <c r="B14" i="12"/>
  <c r="B9" i="12"/>
  <c r="I23" i="10"/>
  <c r="C16" i="12"/>
  <c r="J30" i="10"/>
  <c r="K32" i="13"/>
  <c r="I24" i="10"/>
  <c r="B10" i="12"/>
  <c r="J24" i="10"/>
  <c r="C10" i="12"/>
  <c r="B16" i="12"/>
  <c r="I30" i="10"/>
  <c r="J32" i="13"/>
  <c r="L23" i="10"/>
  <c r="E9" i="12"/>
  <c r="L32" i="10"/>
  <c r="I31" i="10"/>
  <c r="B17" i="12"/>
  <c r="B11" i="12"/>
  <c r="I25" i="10"/>
  <c r="I32" i="13"/>
  <c r="I23" i="13"/>
  <c r="L25" i="10"/>
  <c r="E11" i="12"/>
  <c r="M24" i="10"/>
  <c r="F10" i="12"/>
  <c r="I26" i="10"/>
  <c r="B12" i="12"/>
  <c r="D11" i="12"/>
  <c r="K25" i="10"/>
  <c r="L22" i="13"/>
  <c r="L32" i="13"/>
  <c r="M32" i="10"/>
  <c r="E8" i="7"/>
  <c r="C50" i="7"/>
  <c r="B42" i="9"/>
  <c r="B48" i="10" s="1"/>
  <c r="D23" i="7"/>
  <c r="D47" i="7"/>
  <c r="D13" i="9" s="1"/>
  <c r="E12" i="7"/>
  <c r="E12" i="8" s="1"/>
  <c r="C22" i="7"/>
  <c r="N9" i="14"/>
  <c r="D22" i="7"/>
  <c r="N10" i="14"/>
  <c r="B24" i="7"/>
  <c r="E44" i="7"/>
  <c r="D10" i="7"/>
  <c r="D10" i="8" s="1"/>
  <c r="C45" i="7"/>
  <c r="C11" i="9" s="1"/>
  <c r="C48" i="7"/>
  <c r="C14" i="9" s="1"/>
  <c r="D13" i="7"/>
  <c r="D13" i="8" s="1"/>
  <c r="F9" i="7" l="1"/>
  <c r="E11" i="7"/>
  <c r="E11" i="8" s="1"/>
  <c r="L25" i="8" s="1"/>
  <c r="B37" i="9"/>
  <c r="B43" i="10" s="1"/>
  <c r="B42" i="12" s="1"/>
  <c r="E22" i="15"/>
  <c r="G8" i="15"/>
  <c r="G38" i="15" s="1"/>
  <c r="G53" i="15" s="1"/>
  <c r="E23" i="7"/>
  <c r="D46" i="7"/>
  <c r="D12" i="9" s="1"/>
  <c r="D49" i="7"/>
  <c r="K40" i="8"/>
  <c r="B35" i="9"/>
  <c r="B41" i="10" s="1"/>
  <c r="I41" i="10" s="1"/>
  <c r="C13" i="9"/>
  <c r="D14" i="8"/>
  <c r="B41" i="9"/>
  <c r="B47" i="10" s="1"/>
  <c r="B46" i="12" s="1"/>
  <c r="C16" i="9"/>
  <c r="D8" i="8"/>
  <c r="D9" i="9" s="1"/>
  <c r="I42" i="9"/>
  <c r="B47" i="13" s="1"/>
  <c r="I47" i="13" s="1"/>
  <c r="I39" i="9"/>
  <c r="B44" i="13" s="1"/>
  <c r="I44" i="13" s="1"/>
  <c r="I35" i="9"/>
  <c r="B40" i="13" s="1"/>
  <c r="I40" i="9"/>
  <c r="B45" i="13" s="1"/>
  <c r="I45" i="13" s="1"/>
  <c r="B40" i="9"/>
  <c r="B46" i="10" s="1"/>
  <c r="B45" i="12" s="1"/>
  <c r="I38" i="9"/>
  <c r="B43" i="13" s="1"/>
  <c r="I43" i="13" s="1"/>
  <c r="B38" i="9"/>
  <c r="B44" i="10" s="1"/>
  <c r="B43" i="12" s="1"/>
  <c r="B43" i="9"/>
  <c r="B49" i="10" s="1"/>
  <c r="B48" i="12" s="1"/>
  <c r="I37" i="9"/>
  <c r="B42" i="13" s="1"/>
  <c r="I42" i="13" s="1"/>
  <c r="B34" i="9"/>
  <c r="B40" i="10" s="1"/>
  <c r="B39" i="12" s="1"/>
  <c r="I36" i="9"/>
  <c r="B41" i="13" s="1"/>
  <c r="I41" i="13" s="1"/>
  <c r="I41" i="9"/>
  <c r="B46" i="13" s="1"/>
  <c r="I46" i="13" s="1"/>
  <c r="E49" i="7"/>
  <c r="E15" i="9" s="1"/>
  <c r="I43" i="9"/>
  <c r="B48" i="13" s="1"/>
  <c r="I48" i="13" s="1"/>
  <c r="B36" i="9"/>
  <c r="B42" i="10" s="1"/>
  <c r="B41" i="12" s="1"/>
  <c r="D10" i="9"/>
  <c r="M32" i="13"/>
  <c r="D25" i="7"/>
  <c r="B25" i="7"/>
  <c r="K28" i="8"/>
  <c r="K43" i="8"/>
  <c r="L43" i="8"/>
  <c r="L28" i="8"/>
  <c r="K27" i="8"/>
  <c r="K42" i="8"/>
  <c r="L38" i="8"/>
  <c r="L23" i="8"/>
  <c r="J41" i="8"/>
  <c r="J26" i="8"/>
  <c r="K22" i="8"/>
  <c r="F8" i="7"/>
  <c r="G8" i="7" s="1"/>
  <c r="E8" i="8"/>
  <c r="L40" i="8"/>
  <c r="K39" i="8"/>
  <c r="K24" i="8"/>
  <c r="L26" i="8"/>
  <c r="L41" i="8"/>
  <c r="J29" i="8"/>
  <c r="J44" i="8"/>
  <c r="J32" i="8"/>
  <c r="C39" i="9" s="1"/>
  <c r="C45" i="10" s="1"/>
  <c r="D50" i="7"/>
  <c r="D15" i="8"/>
  <c r="K38" i="8"/>
  <c r="K23" i="8"/>
  <c r="J47" i="8"/>
  <c r="J41" i="9" s="1"/>
  <c r="C46" i="13" s="1"/>
  <c r="J46" i="13" s="1"/>
  <c r="E22" i="7"/>
  <c r="H14" i="14"/>
  <c r="E69" i="15"/>
  <c r="L14" i="7" s="1"/>
  <c r="L13" i="7"/>
  <c r="B27" i="7" s="1"/>
  <c r="G48" i="7"/>
  <c r="E46" i="15"/>
  <c r="D61" i="15"/>
  <c r="F25" i="15"/>
  <c r="G41" i="15"/>
  <c r="E59" i="15"/>
  <c r="E45" i="15"/>
  <c r="K32" i="12"/>
  <c r="E31" i="15"/>
  <c r="F43" i="15" s="1"/>
  <c r="F23" i="15"/>
  <c r="H9" i="15"/>
  <c r="H39" i="15" s="1"/>
  <c r="H54" i="15" s="1"/>
  <c r="H8" i="15"/>
  <c r="H38" i="15" s="1"/>
  <c r="H53" i="15" s="1"/>
  <c r="F22" i="15"/>
  <c r="F24" i="15"/>
  <c r="H10" i="15"/>
  <c r="I7" i="15"/>
  <c r="I37" i="15" s="1"/>
  <c r="I52" i="15" s="1"/>
  <c r="G21" i="15"/>
  <c r="I40" i="13"/>
  <c r="I44" i="10"/>
  <c r="M24" i="12"/>
  <c r="M32" i="12"/>
  <c r="I43" i="10"/>
  <c r="I30" i="12"/>
  <c r="I28" i="12"/>
  <c r="J26" i="12"/>
  <c r="I22" i="12"/>
  <c r="I32" i="12"/>
  <c r="I41" i="12" s="1"/>
  <c r="L25" i="12"/>
  <c r="I31" i="12"/>
  <c r="J24" i="12"/>
  <c r="J32" i="12"/>
  <c r="J22" i="12"/>
  <c r="I45" i="10"/>
  <c r="K25" i="12"/>
  <c r="I24" i="12"/>
  <c r="J30" i="12"/>
  <c r="I27" i="12"/>
  <c r="I29" i="12"/>
  <c r="I42" i="10"/>
  <c r="I39" i="13"/>
  <c r="I26" i="12"/>
  <c r="L32" i="12"/>
  <c r="L23" i="12"/>
  <c r="I23" i="12"/>
  <c r="K23" i="12"/>
  <c r="I25" i="12"/>
  <c r="I40" i="10"/>
  <c r="E43" i="7"/>
  <c r="E9" i="9" s="1"/>
  <c r="F12" i="7"/>
  <c r="G12" i="7" s="1"/>
  <c r="E47" i="7"/>
  <c r="E13" i="9" s="1"/>
  <c r="B47" i="12"/>
  <c r="I48" i="10"/>
  <c r="F44" i="7"/>
  <c r="E10" i="9"/>
  <c r="C24" i="7"/>
  <c r="B26" i="7"/>
  <c r="D26" i="7"/>
  <c r="E26" i="7"/>
  <c r="C26" i="7"/>
  <c r="E10" i="7"/>
  <c r="E10" i="8" s="1"/>
  <c r="D45" i="7"/>
  <c r="D11" i="9" s="1"/>
  <c r="D24" i="7"/>
  <c r="F11" i="7"/>
  <c r="E46" i="7"/>
  <c r="E12" i="9" s="1"/>
  <c r="E25" i="7"/>
  <c r="G9" i="7"/>
  <c r="F23" i="7"/>
  <c r="F22" i="7"/>
  <c r="E13" i="7"/>
  <c r="E13" i="8" s="1"/>
  <c r="D48" i="7"/>
  <c r="D14" i="9" s="1"/>
  <c r="D15" i="9" l="1"/>
  <c r="I49" i="10"/>
  <c r="J36" i="9"/>
  <c r="C41" i="13" s="1"/>
  <c r="J41" i="13" s="1"/>
  <c r="C36" i="9"/>
  <c r="C42" i="10" s="1"/>
  <c r="K37" i="8"/>
  <c r="B40" i="12"/>
  <c r="I40" i="12" s="1"/>
  <c r="K47" i="8"/>
  <c r="K34" i="9" s="1"/>
  <c r="D39" i="13" s="1"/>
  <c r="K39" i="13" s="1"/>
  <c r="I46" i="10"/>
  <c r="J39" i="9"/>
  <c r="C44" i="13" s="1"/>
  <c r="J44" i="13" s="1"/>
  <c r="I47" i="10"/>
  <c r="E70" i="15"/>
  <c r="L15" i="7" s="1"/>
  <c r="K32" i="8"/>
  <c r="D40" i="9" s="1"/>
  <c r="D46" i="10" s="1"/>
  <c r="D16" i="9"/>
  <c r="L24" i="8"/>
  <c r="L39" i="8"/>
  <c r="K44" i="8"/>
  <c r="K29" i="8"/>
  <c r="C40" i="9"/>
  <c r="C46" i="10" s="1"/>
  <c r="C35" i="9"/>
  <c r="C41" i="10" s="1"/>
  <c r="C34" i="9"/>
  <c r="C40" i="10" s="1"/>
  <c r="C37" i="9"/>
  <c r="C43" i="10" s="1"/>
  <c r="C42" i="9"/>
  <c r="C48" i="10" s="1"/>
  <c r="D27" i="7"/>
  <c r="F43" i="7"/>
  <c r="G26" i="7"/>
  <c r="F12" i="8"/>
  <c r="L37" i="8"/>
  <c r="L22" i="8"/>
  <c r="L47" i="8"/>
  <c r="L40" i="9" s="1"/>
  <c r="E45" i="13" s="1"/>
  <c r="L45" i="13" s="1"/>
  <c r="L32" i="8"/>
  <c r="E40" i="9" s="1"/>
  <c r="E46" i="10" s="1"/>
  <c r="E45" i="12" s="1"/>
  <c r="L45" i="12" s="1"/>
  <c r="C38" i="9"/>
  <c r="C44" i="10" s="1"/>
  <c r="C27" i="7"/>
  <c r="L27" i="8"/>
  <c r="L42" i="8"/>
  <c r="J35" i="9"/>
  <c r="C40" i="13" s="1"/>
  <c r="J40" i="13" s="1"/>
  <c r="J34" i="9"/>
  <c r="C39" i="13" s="1"/>
  <c r="J39" i="13" s="1"/>
  <c r="J37" i="9"/>
  <c r="C42" i="13" s="1"/>
  <c r="J42" i="13" s="1"/>
  <c r="J42" i="9"/>
  <c r="C47" i="13" s="1"/>
  <c r="J47" i="13" s="1"/>
  <c r="J40" i="9"/>
  <c r="C45" i="13" s="1"/>
  <c r="J45" i="13" s="1"/>
  <c r="J38" i="9"/>
  <c r="C43" i="13" s="1"/>
  <c r="J43" i="13" s="1"/>
  <c r="C41" i="9"/>
  <c r="C47" i="10" s="1"/>
  <c r="D28" i="7"/>
  <c r="B28" i="7"/>
  <c r="E28" i="7"/>
  <c r="C28" i="7"/>
  <c r="F44" i="15"/>
  <c r="G49" i="7"/>
  <c r="F49" i="7" s="1"/>
  <c r="F15" i="9" s="1"/>
  <c r="N14" i="14"/>
  <c r="F31" i="15"/>
  <c r="G42" i="15" s="1"/>
  <c r="G57" i="15" s="1"/>
  <c r="G24" i="15"/>
  <c r="H40" i="15"/>
  <c r="F45" i="15"/>
  <c r="E60" i="15"/>
  <c r="G56" i="15"/>
  <c r="F58" i="15"/>
  <c r="F46" i="15"/>
  <c r="E61" i="15"/>
  <c r="I9" i="15"/>
  <c r="G23" i="15"/>
  <c r="I8" i="15"/>
  <c r="I38" i="15" s="1"/>
  <c r="I53" i="15" s="1"/>
  <c r="G22" i="15"/>
  <c r="J7" i="15"/>
  <c r="J37" i="15" s="1"/>
  <c r="J52" i="15" s="1"/>
  <c r="H21" i="15"/>
  <c r="I39" i="12"/>
  <c r="I42" i="12"/>
  <c r="I43" i="12"/>
  <c r="I48" i="12"/>
  <c r="E36" i="11"/>
  <c r="E38" i="11" s="1"/>
  <c r="I46" i="12"/>
  <c r="I45" i="12"/>
  <c r="E37" i="11"/>
  <c r="I47" i="12"/>
  <c r="I44" i="12"/>
  <c r="F26" i="7"/>
  <c r="F47" i="7"/>
  <c r="F13" i="9" s="1"/>
  <c r="I13" i="14" s="1"/>
  <c r="F46" i="7"/>
  <c r="C41" i="12"/>
  <c r="J41" i="12" s="1"/>
  <c r="J42" i="10"/>
  <c r="D36" i="9"/>
  <c r="D42" i="10" s="1"/>
  <c r="D45" i="12"/>
  <c r="K45" i="12" s="1"/>
  <c r="K46" i="10"/>
  <c r="C44" i="12"/>
  <c r="J44" i="12" s="1"/>
  <c r="J45" i="10"/>
  <c r="E35" i="9"/>
  <c r="E41" i="10" s="1"/>
  <c r="D39" i="9"/>
  <c r="D45" i="10" s="1"/>
  <c r="E37" i="9"/>
  <c r="E43" i="10" s="1"/>
  <c r="H8" i="7"/>
  <c r="G22" i="7"/>
  <c r="G23" i="7"/>
  <c r="H9" i="7"/>
  <c r="F13" i="7"/>
  <c r="E48" i="7"/>
  <c r="E14" i="9" s="1"/>
  <c r="E27" i="7"/>
  <c r="F10" i="7"/>
  <c r="E45" i="7"/>
  <c r="E24" i="7"/>
  <c r="F25" i="7"/>
  <c r="G11" i="7"/>
  <c r="K37" i="9" l="1"/>
  <c r="D42" i="13" s="1"/>
  <c r="K42" i="13" s="1"/>
  <c r="K38" i="9"/>
  <c r="D43" i="13" s="1"/>
  <c r="K43" i="13" s="1"/>
  <c r="K40" i="9"/>
  <c r="D45" i="13" s="1"/>
  <c r="K45" i="13" s="1"/>
  <c r="K39" i="9"/>
  <c r="D44" i="13" s="1"/>
  <c r="K44" i="13" s="1"/>
  <c r="K36" i="9"/>
  <c r="D41" i="13" s="1"/>
  <c r="K41" i="13" s="1"/>
  <c r="G50" i="7"/>
  <c r="L35" i="9"/>
  <c r="E40" i="13" s="1"/>
  <c r="L40" i="13" s="1"/>
  <c r="L34" i="9"/>
  <c r="E39" i="13" s="1"/>
  <c r="L39" i="13" s="1"/>
  <c r="D37" i="9"/>
  <c r="D43" i="10" s="1"/>
  <c r="D42" i="12" s="1"/>
  <c r="K42" i="12" s="1"/>
  <c r="K35" i="9"/>
  <c r="D40" i="13" s="1"/>
  <c r="K40" i="13" s="1"/>
  <c r="L46" i="10"/>
  <c r="D38" i="9"/>
  <c r="D44" i="10" s="1"/>
  <c r="D35" i="9"/>
  <c r="D41" i="10" s="1"/>
  <c r="K41" i="10" s="1"/>
  <c r="D34" i="9"/>
  <c r="D40" i="10" s="1"/>
  <c r="D39" i="12" s="1"/>
  <c r="K39" i="12" s="1"/>
  <c r="L37" i="9"/>
  <c r="E42" i="13" s="1"/>
  <c r="L42" i="13" s="1"/>
  <c r="L38" i="9"/>
  <c r="E43" i="13" s="1"/>
  <c r="L43" i="13" s="1"/>
  <c r="K43" i="10"/>
  <c r="E38" i="9"/>
  <c r="E44" i="10" s="1"/>
  <c r="L44" i="10" s="1"/>
  <c r="E34" i="9"/>
  <c r="E40" i="10" s="1"/>
  <c r="C45" i="12"/>
  <c r="J45" i="12" s="1"/>
  <c r="J46" i="10"/>
  <c r="K41" i="9"/>
  <c r="D46" i="13" s="1"/>
  <c r="K46" i="13" s="1"/>
  <c r="D41" i="9"/>
  <c r="D47" i="10" s="1"/>
  <c r="C43" i="12"/>
  <c r="J43" i="12" s="1"/>
  <c r="J44" i="10"/>
  <c r="F27" i="7"/>
  <c r="F13" i="8"/>
  <c r="J48" i="10"/>
  <c r="C47" i="12"/>
  <c r="J47" i="12" s="1"/>
  <c r="J43" i="10"/>
  <c r="C42" i="12"/>
  <c r="J42" i="12" s="1"/>
  <c r="M41" i="8"/>
  <c r="M26" i="8"/>
  <c r="C39" i="12"/>
  <c r="J39" i="12" s="1"/>
  <c r="J40" i="10"/>
  <c r="J47" i="10"/>
  <c r="C46" i="12"/>
  <c r="J46" i="12" s="1"/>
  <c r="C40" i="12"/>
  <c r="J40" i="12" s="1"/>
  <c r="J41" i="10"/>
  <c r="G31" i="15"/>
  <c r="H41" i="15" s="1"/>
  <c r="H56" i="15" s="1"/>
  <c r="G44" i="15"/>
  <c r="G43" i="15"/>
  <c r="I15" i="14"/>
  <c r="H15" i="14"/>
  <c r="N15" i="14" s="1"/>
  <c r="F59" i="15"/>
  <c r="H16" i="14"/>
  <c r="N16" i="14" s="1"/>
  <c r="E71" i="15"/>
  <c r="D29" i="7"/>
  <c r="D32" i="7" s="1"/>
  <c r="C29" i="7"/>
  <c r="B29" i="7"/>
  <c r="G45" i="15"/>
  <c r="F60" i="15"/>
  <c r="G46" i="15"/>
  <c r="F61" i="15"/>
  <c r="H23" i="15"/>
  <c r="I39" i="15"/>
  <c r="H55" i="15"/>
  <c r="K7" i="15"/>
  <c r="I21" i="15"/>
  <c r="J8" i="15"/>
  <c r="H22" i="15"/>
  <c r="E43" i="12"/>
  <c r="L43" i="12" s="1"/>
  <c r="E40" i="12"/>
  <c r="L40" i="12" s="1"/>
  <c r="L41" i="10"/>
  <c r="D41" i="12"/>
  <c r="K41" i="12" s="1"/>
  <c r="K42" i="10"/>
  <c r="E42" i="12"/>
  <c r="L42" i="12" s="1"/>
  <c r="L43" i="10"/>
  <c r="E39" i="9"/>
  <c r="E45" i="10" s="1"/>
  <c r="L39" i="9"/>
  <c r="E44" i="13" s="1"/>
  <c r="L44" i="13" s="1"/>
  <c r="F45" i="7"/>
  <c r="E11" i="9"/>
  <c r="D44" i="12"/>
  <c r="K44" i="12" s="1"/>
  <c r="K45" i="10"/>
  <c r="G25" i="7"/>
  <c r="H11" i="7"/>
  <c r="H23" i="7"/>
  <c r="I9" i="7"/>
  <c r="E32" i="7"/>
  <c r="F24" i="7"/>
  <c r="G10" i="7"/>
  <c r="F48" i="7"/>
  <c r="I8" i="7"/>
  <c r="H22" i="7"/>
  <c r="D40" i="12" l="1"/>
  <c r="K40" i="12" s="1"/>
  <c r="K40" i="10"/>
  <c r="K44" i="10"/>
  <c r="D43" i="12"/>
  <c r="K43" i="12" s="1"/>
  <c r="F14" i="9"/>
  <c r="L40" i="10"/>
  <c r="E39" i="12"/>
  <c r="L39" i="12" s="1"/>
  <c r="H43" i="15"/>
  <c r="H58" i="15" s="1"/>
  <c r="H44" i="15"/>
  <c r="H59" i="15" s="1"/>
  <c r="F32" i="7"/>
  <c r="F33" i="7" s="1"/>
  <c r="D46" i="12"/>
  <c r="K46" i="12" s="1"/>
  <c r="K47" i="10"/>
  <c r="H25" i="7"/>
  <c r="F11" i="8"/>
  <c r="H42" i="15"/>
  <c r="H57" i="15" s="1"/>
  <c r="G59" i="15"/>
  <c r="M42" i="8"/>
  <c r="M27" i="8"/>
  <c r="E33" i="7"/>
  <c r="G58" i="15"/>
  <c r="G51" i="7"/>
  <c r="L16" i="7"/>
  <c r="H31" i="15"/>
  <c r="I54" i="15"/>
  <c r="I22" i="15"/>
  <c r="I31" i="15" s="1"/>
  <c r="J39" i="15" s="1"/>
  <c r="J38" i="15"/>
  <c r="H45" i="15"/>
  <c r="G60" i="15"/>
  <c r="J21" i="15"/>
  <c r="J31" i="15" s="1"/>
  <c r="K37" i="15"/>
  <c r="K52" i="15" s="1"/>
  <c r="H46" i="15"/>
  <c r="G61" i="15"/>
  <c r="L36" i="9"/>
  <c r="E41" i="13" s="1"/>
  <c r="L41" i="13" s="1"/>
  <c r="E36" i="9"/>
  <c r="E42" i="10" s="1"/>
  <c r="E44" i="12"/>
  <c r="L44" i="12" s="1"/>
  <c r="L45" i="10"/>
  <c r="I14" i="14"/>
  <c r="I23" i="7"/>
  <c r="J9" i="7"/>
  <c r="J8" i="7"/>
  <c r="I22" i="7"/>
  <c r="E50" i="7"/>
  <c r="G24" i="7"/>
  <c r="G32" i="7" s="1"/>
  <c r="H10" i="7"/>
  <c r="G33" i="7" l="1"/>
  <c r="J23" i="7"/>
  <c r="F9" i="8"/>
  <c r="M40" i="8"/>
  <c r="M25" i="8"/>
  <c r="F12" i="9"/>
  <c r="I42" i="15"/>
  <c r="I57" i="15" s="1"/>
  <c r="I43" i="15"/>
  <c r="J43" i="15" s="1"/>
  <c r="H17" i="14"/>
  <c r="N17" i="14" s="1"/>
  <c r="B30" i="7"/>
  <c r="C30" i="7"/>
  <c r="C32" i="7" s="1"/>
  <c r="I41" i="15"/>
  <c r="I40" i="15"/>
  <c r="I45" i="15"/>
  <c r="H60" i="15"/>
  <c r="K38" i="15"/>
  <c r="K53" i="15" s="1"/>
  <c r="J53" i="15"/>
  <c r="E72" i="15" s="1"/>
  <c r="I44" i="15"/>
  <c r="I46" i="15"/>
  <c r="H61" i="15"/>
  <c r="K39" i="15"/>
  <c r="K54" i="15" s="1"/>
  <c r="J54" i="15"/>
  <c r="E41" i="12"/>
  <c r="L41" i="12" s="1"/>
  <c r="L42" i="10"/>
  <c r="F50" i="7"/>
  <c r="F16" i="9" s="1"/>
  <c r="E16" i="9"/>
  <c r="K8" i="7"/>
  <c r="J22" i="7"/>
  <c r="J32" i="7" s="1"/>
  <c r="H24" i="7"/>
  <c r="H32" i="7" s="1"/>
  <c r="H33" i="7" s="1"/>
  <c r="I10" i="7"/>
  <c r="J42" i="15" l="1"/>
  <c r="K42" i="15" s="1"/>
  <c r="K57" i="15" s="1"/>
  <c r="K22" i="7"/>
  <c r="K32" i="7" s="1"/>
  <c r="F8" i="8"/>
  <c r="I58" i="15"/>
  <c r="I12" i="14"/>
  <c r="M38" i="8"/>
  <c r="M23" i="8"/>
  <c r="F10" i="9"/>
  <c r="I24" i="7"/>
  <c r="I32" i="7" s="1"/>
  <c r="J33" i="7" s="1"/>
  <c r="F10" i="8"/>
  <c r="G52" i="7"/>
  <c r="L17" i="7"/>
  <c r="B31" i="7" s="1"/>
  <c r="D33" i="7"/>
  <c r="E51" i="7"/>
  <c r="E17" i="9" s="1"/>
  <c r="E42" i="9" s="1"/>
  <c r="B32" i="7"/>
  <c r="B33" i="7" s="1"/>
  <c r="J45" i="15"/>
  <c r="I60" i="15"/>
  <c r="J46" i="15"/>
  <c r="I61" i="15"/>
  <c r="K43" i="15"/>
  <c r="K58" i="15" s="1"/>
  <c r="J58" i="15"/>
  <c r="J40" i="15"/>
  <c r="I55" i="15"/>
  <c r="H68" i="15" s="1"/>
  <c r="J44" i="15"/>
  <c r="I59" i="15"/>
  <c r="J41" i="15"/>
  <c r="I56" i="15"/>
  <c r="E41" i="9"/>
  <c r="I16" i="14"/>
  <c r="L41" i="9"/>
  <c r="K33" i="7"/>
  <c r="H72" i="15" l="1"/>
  <c r="J57" i="15"/>
  <c r="I33" i="7"/>
  <c r="M39" i="8"/>
  <c r="M24" i="8"/>
  <c r="F11" i="9"/>
  <c r="M37" i="8"/>
  <c r="M47" i="8"/>
  <c r="M32" i="8"/>
  <c r="M22" i="8"/>
  <c r="F9" i="9"/>
  <c r="I10" i="14"/>
  <c r="G57" i="7"/>
  <c r="H23" i="14"/>
  <c r="B28" i="14"/>
  <c r="G53" i="7"/>
  <c r="H19" i="14"/>
  <c r="H18" i="14"/>
  <c r="N18" i="14" s="1"/>
  <c r="D52" i="7"/>
  <c r="D18" i="9" s="1"/>
  <c r="D51" i="7"/>
  <c r="C33" i="7"/>
  <c r="C52" i="7" s="1"/>
  <c r="C18" i="9" s="1"/>
  <c r="L42" i="9"/>
  <c r="E47" i="13" s="1"/>
  <c r="L47" i="13" s="1"/>
  <c r="E52" i="7"/>
  <c r="E18" i="9" s="1"/>
  <c r="K44" i="15"/>
  <c r="K59" i="15" s="1"/>
  <c r="J59" i="15"/>
  <c r="K68" i="15" s="1"/>
  <c r="K46" i="15"/>
  <c r="K61" i="15" s="1"/>
  <c r="K71" i="15" s="1"/>
  <c r="J61" i="15"/>
  <c r="K41" i="15"/>
  <c r="K56" i="15" s="1"/>
  <c r="H71" i="15" s="1"/>
  <c r="J56" i="15"/>
  <c r="K40" i="15"/>
  <c r="K55" i="15" s="1"/>
  <c r="J55" i="15"/>
  <c r="H69" i="15" s="1"/>
  <c r="K45" i="15"/>
  <c r="K60" i="15" s="1"/>
  <c r="J60" i="15"/>
  <c r="E46" i="13"/>
  <c r="L46" i="13" s="1"/>
  <c r="E48" i="10"/>
  <c r="E47" i="10"/>
  <c r="F40" i="9" l="1"/>
  <c r="F38" i="9"/>
  <c r="F39" i="9"/>
  <c r="F41" i="9"/>
  <c r="F37" i="9"/>
  <c r="M40" i="9"/>
  <c r="M38" i="9"/>
  <c r="M39" i="9"/>
  <c r="M41" i="9"/>
  <c r="M37" i="9"/>
  <c r="F36" i="9"/>
  <c r="I11" i="14"/>
  <c r="M36" i="9"/>
  <c r="F35" i="9"/>
  <c r="M35" i="9"/>
  <c r="M34" i="9"/>
  <c r="F34" i="9"/>
  <c r="I9" i="14"/>
  <c r="G61" i="7"/>
  <c r="H27" i="14"/>
  <c r="K69" i="15"/>
  <c r="G54" i="7"/>
  <c r="H20" i="14"/>
  <c r="N20" i="14" s="1"/>
  <c r="G58" i="7"/>
  <c r="H24" i="14"/>
  <c r="N24" i="14" s="1"/>
  <c r="F52" i="7"/>
  <c r="F18" i="9" s="1"/>
  <c r="I18" i="14" s="1"/>
  <c r="G56" i="7"/>
  <c r="H22" i="14"/>
  <c r="N22" i="14" s="1"/>
  <c r="E43" i="9"/>
  <c r="E49" i="10" s="1"/>
  <c r="L43" i="9"/>
  <c r="E48" i="13" s="1"/>
  <c r="L48" i="13" s="1"/>
  <c r="J43" i="9"/>
  <c r="C43" i="9"/>
  <c r="K70" i="15"/>
  <c r="D17" i="9"/>
  <c r="F51" i="7"/>
  <c r="F17" i="9" s="1"/>
  <c r="K43" i="9"/>
  <c r="D48" i="13" s="1"/>
  <c r="K48" i="13" s="1"/>
  <c r="D43" i="9"/>
  <c r="D49" i="10" s="1"/>
  <c r="H70" i="15"/>
  <c r="E47" i="12"/>
  <c r="L47" i="12" s="1"/>
  <c r="L48" i="10"/>
  <c r="E46" i="12"/>
  <c r="L46" i="12" s="1"/>
  <c r="L47" i="10"/>
  <c r="L14" i="14" l="1"/>
  <c r="F44" i="13"/>
  <c r="M44" i="13" s="1"/>
  <c r="M39" i="14" s="1"/>
  <c r="F41" i="10"/>
  <c r="J10" i="14"/>
  <c r="F43" i="13"/>
  <c r="M43" i="13" s="1"/>
  <c r="M38" i="14" s="1"/>
  <c r="L13" i="14"/>
  <c r="F41" i="13"/>
  <c r="M41" i="13" s="1"/>
  <c r="M36" i="14" s="1"/>
  <c r="L11" i="14"/>
  <c r="F45" i="13"/>
  <c r="M45" i="13" s="1"/>
  <c r="M40" i="14" s="1"/>
  <c r="L15" i="14"/>
  <c r="F43" i="10"/>
  <c r="J12" i="14"/>
  <c r="F42" i="10"/>
  <c r="J11" i="14"/>
  <c r="F47" i="10"/>
  <c r="J16" i="14"/>
  <c r="F40" i="10"/>
  <c r="J9" i="14"/>
  <c r="F45" i="10"/>
  <c r="J14" i="14"/>
  <c r="M14" i="14" s="1"/>
  <c r="F39" i="13"/>
  <c r="M39" i="13" s="1"/>
  <c r="M34" i="14" s="1"/>
  <c r="L9" i="14"/>
  <c r="M9" i="14" s="1"/>
  <c r="F42" i="13"/>
  <c r="M42" i="13" s="1"/>
  <c r="M37" i="14" s="1"/>
  <c r="L12" i="14"/>
  <c r="F44" i="10"/>
  <c r="J13" i="14"/>
  <c r="F40" i="13"/>
  <c r="M40" i="13" s="1"/>
  <c r="M35" i="14" s="1"/>
  <c r="L10" i="14"/>
  <c r="F46" i="13"/>
  <c r="M46" i="13" s="1"/>
  <c r="M41" i="14" s="1"/>
  <c r="L16" i="14"/>
  <c r="F46" i="10"/>
  <c r="J15" i="14"/>
  <c r="M15" i="14" s="1"/>
  <c r="G55" i="7"/>
  <c r="H21" i="14"/>
  <c r="N21" i="14" s="1"/>
  <c r="M43" i="9"/>
  <c r="F48" i="13" s="1"/>
  <c r="M48" i="13" s="1"/>
  <c r="F43" i="9"/>
  <c r="F49" i="10" s="1"/>
  <c r="M49" i="10" s="1"/>
  <c r="G59" i="7"/>
  <c r="H25" i="14"/>
  <c r="N25" i="14" s="1"/>
  <c r="G60" i="7"/>
  <c r="H26" i="14"/>
  <c r="N26" i="14" s="1"/>
  <c r="C48" i="13"/>
  <c r="J48" i="13" s="1"/>
  <c r="M42" i="9"/>
  <c r="F47" i="13" s="1"/>
  <c r="M47" i="13" s="1"/>
  <c r="F42" i="9"/>
  <c r="F48" i="10" s="1"/>
  <c r="E48" i="12"/>
  <c r="L48" i="12" s="1"/>
  <c r="L49" i="10"/>
  <c r="D42" i="9"/>
  <c r="K42" i="9"/>
  <c r="I17" i="14"/>
  <c r="C49" i="10"/>
  <c r="D48" i="12"/>
  <c r="K48" i="12" s="1"/>
  <c r="K49" i="10"/>
  <c r="N19" i="14"/>
  <c r="N23" i="14"/>
  <c r="N27" i="14"/>
  <c r="M11" i="14" l="1"/>
  <c r="M12" i="14"/>
  <c r="M13" i="14"/>
  <c r="M16" i="14"/>
  <c r="M44" i="10"/>
  <c r="J38" i="14" s="1"/>
  <c r="F43" i="12"/>
  <c r="M43" i="12" s="1"/>
  <c r="L38" i="14" s="1"/>
  <c r="M40" i="10"/>
  <c r="J34" i="14" s="1"/>
  <c r="F39" i="12"/>
  <c r="M39" i="12" s="1"/>
  <c r="L34" i="14" s="1"/>
  <c r="F42" i="12"/>
  <c r="M42" i="12" s="1"/>
  <c r="L37" i="14" s="1"/>
  <c r="M43" i="10"/>
  <c r="J37" i="14" s="1"/>
  <c r="M10" i="14"/>
  <c r="M46" i="10"/>
  <c r="J40" i="14" s="1"/>
  <c r="F45" i="12"/>
  <c r="M45" i="12" s="1"/>
  <c r="L40" i="14" s="1"/>
  <c r="F46" i="12"/>
  <c r="M46" i="12" s="1"/>
  <c r="L41" i="14" s="1"/>
  <c r="M47" i="10"/>
  <c r="J41" i="14" s="1"/>
  <c r="F40" i="12"/>
  <c r="M40" i="12" s="1"/>
  <c r="L35" i="14" s="1"/>
  <c r="M41" i="10"/>
  <c r="J35" i="14" s="1"/>
  <c r="F44" i="12"/>
  <c r="M44" i="12" s="1"/>
  <c r="L39" i="14" s="1"/>
  <c r="M45" i="10"/>
  <c r="J39" i="14" s="1"/>
  <c r="M42" i="10"/>
  <c r="J36" i="14" s="1"/>
  <c r="F41" i="12"/>
  <c r="M41" i="12" s="1"/>
  <c r="L36" i="14" s="1"/>
  <c r="M43" i="14"/>
  <c r="F48" i="12"/>
  <c r="M48" i="12" s="1"/>
  <c r="J18" i="14"/>
  <c r="L18" i="14"/>
  <c r="J49" i="10"/>
  <c r="J43" i="14" s="1"/>
  <c r="C48" i="12"/>
  <c r="J48" i="12" s="1"/>
  <c r="M48" i="10"/>
  <c r="F47" i="12"/>
  <c r="M47" i="12" s="1"/>
  <c r="D47" i="13"/>
  <c r="K47" i="13" s="1"/>
  <c r="M42" i="14" s="1"/>
  <c r="L17" i="14"/>
  <c r="D48" i="10"/>
  <c r="J17" i="14"/>
  <c r="H28" i="14"/>
  <c r="N28" i="14"/>
  <c r="B54" i="7"/>
  <c r="B20" i="9" s="1"/>
  <c r="C54" i="7"/>
  <c r="C20" i="9" s="1"/>
  <c r="D54" i="7"/>
  <c r="D20" i="9" s="1"/>
  <c r="E54" i="7"/>
  <c r="B59" i="7"/>
  <c r="B25" i="9" s="1"/>
  <c r="C59" i="7"/>
  <c r="C25" i="9" s="1"/>
  <c r="D59" i="7"/>
  <c r="D25" i="9" s="1"/>
  <c r="E59" i="7"/>
  <c r="E25" i="9" s="1"/>
  <c r="B53" i="7"/>
  <c r="B19" i="9" s="1"/>
  <c r="C53" i="7"/>
  <c r="C19" i="9" s="1"/>
  <c r="D53" i="7"/>
  <c r="D19" i="9" s="1"/>
  <c r="E53" i="7"/>
  <c r="E19" i="9" s="1"/>
  <c r="B56" i="7"/>
  <c r="B22" i="9" s="1"/>
  <c r="C56" i="7"/>
  <c r="C22" i="9" s="1"/>
  <c r="D56" i="7"/>
  <c r="D22" i="9" s="1"/>
  <c r="E56" i="7"/>
  <c r="B58" i="7"/>
  <c r="B24" i="9" s="1"/>
  <c r="C58" i="7"/>
  <c r="C24" i="9" s="1"/>
  <c r="D58" i="7"/>
  <c r="D24" i="9" s="1"/>
  <c r="E58" i="7"/>
  <c r="E24" i="9" s="1"/>
  <c r="L43" i="14" l="1"/>
  <c r="M18" i="14"/>
  <c r="M17" i="14"/>
  <c r="D47" i="12"/>
  <c r="K47" i="12" s="1"/>
  <c r="L42" i="14" s="1"/>
  <c r="K48" i="10"/>
  <c r="J42" i="14" s="1"/>
  <c r="D45" i="9"/>
  <c r="D51" i="10" s="1"/>
  <c r="K45" i="9"/>
  <c r="D50" i="13" s="1"/>
  <c r="K50" i="13" s="1"/>
  <c r="F54" i="7"/>
  <c r="F20" i="9" s="1"/>
  <c r="E20" i="9"/>
  <c r="D47" i="9"/>
  <c r="D53" i="10" s="1"/>
  <c r="K47" i="9"/>
  <c r="D52" i="13" s="1"/>
  <c r="K52" i="13" s="1"/>
  <c r="C47" i="9"/>
  <c r="C53" i="10" s="1"/>
  <c r="J47" i="9"/>
  <c r="C52" i="13" s="1"/>
  <c r="J52" i="13" s="1"/>
  <c r="D50" i="9"/>
  <c r="D56" i="10" s="1"/>
  <c r="K50" i="9"/>
  <c r="D55" i="13" s="1"/>
  <c r="K55" i="13" s="1"/>
  <c r="B44" i="9"/>
  <c r="I44" i="9"/>
  <c r="F59" i="7"/>
  <c r="F25" i="9" s="1"/>
  <c r="I25" i="14" s="1"/>
  <c r="O25" i="14" s="1"/>
  <c r="J50" i="9"/>
  <c r="C55" i="13" s="1"/>
  <c r="J55" i="13" s="1"/>
  <c r="C50" i="9"/>
  <c r="C56" i="10" s="1"/>
  <c r="I49" i="9"/>
  <c r="B49" i="9"/>
  <c r="F56" i="7"/>
  <c r="F22" i="9" s="1"/>
  <c r="E22" i="9"/>
  <c r="L50" i="9"/>
  <c r="E55" i="13" s="1"/>
  <c r="L55" i="13" s="1"/>
  <c r="E50" i="9"/>
  <c r="E56" i="10" s="1"/>
  <c r="I45" i="9"/>
  <c r="B45" i="9"/>
  <c r="L49" i="9"/>
  <c r="E54" i="13" s="1"/>
  <c r="L54" i="13" s="1"/>
  <c r="E49" i="9"/>
  <c r="E55" i="10" s="1"/>
  <c r="K44" i="9"/>
  <c r="D49" i="13" s="1"/>
  <c r="K49" i="13" s="1"/>
  <c r="D44" i="9"/>
  <c r="D50" i="10" s="1"/>
  <c r="I50" i="9"/>
  <c r="B50" i="9"/>
  <c r="J45" i="9"/>
  <c r="C50" i="13" s="1"/>
  <c r="J50" i="13" s="1"/>
  <c r="C45" i="9"/>
  <c r="C51" i="10" s="1"/>
  <c r="I47" i="9"/>
  <c r="B47" i="9"/>
  <c r="L44" i="9"/>
  <c r="E49" i="13" s="1"/>
  <c r="L49" i="13" s="1"/>
  <c r="E44" i="9"/>
  <c r="E50" i="10" s="1"/>
  <c r="K49" i="9"/>
  <c r="D54" i="13" s="1"/>
  <c r="K54" i="13" s="1"/>
  <c r="D49" i="9"/>
  <c r="D55" i="10" s="1"/>
  <c r="C49" i="9"/>
  <c r="C55" i="10" s="1"/>
  <c r="J49" i="9"/>
  <c r="C54" i="13" s="1"/>
  <c r="J54" i="13" s="1"/>
  <c r="C44" i="9"/>
  <c r="C50" i="10" s="1"/>
  <c r="J44" i="9"/>
  <c r="C49" i="13" s="1"/>
  <c r="J49" i="13" s="1"/>
  <c r="B55" i="7"/>
  <c r="B21" i="9" s="1"/>
  <c r="C55" i="7"/>
  <c r="C21" i="9" s="1"/>
  <c r="D55" i="7"/>
  <c r="D21" i="9" s="1"/>
  <c r="E55" i="7"/>
  <c r="E21" i="9" s="1"/>
  <c r="B61" i="7"/>
  <c r="B27" i="9" s="1"/>
  <c r="C61" i="7"/>
  <c r="C27" i="9" s="1"/>
  <c r="D61" i="7"/>
  <c r="D27" i="9" s="1"/>
  <c r="E61" i="7"/>
  <c r="F58" i="7"/>
  <c r="F24" i="9" s="1"/>
  <c r="F53" i="7"/>
  <c r="F19" i="9" s="1"/>
  <c r="I19" i="14" s="1"/>
  <c r="B60" i="7"/>
  <c r="B26" i="9" s="1"/>
  <c r="C60" i="7"/>
  <c r="C26" i="9" s="1"/>
  <c r="D60" i="7"/>
  <c r="D26" i="9" s="1"/>
  <c r="E60" i="7"/>
  <c r="E26" i="9" s="1"/>
  <c r="B57" i="7"/>
  <c r="B23" i="9" s="1"/>
  <c r="C57" i="7"/>
  <c r="C23" i="9" s="1"/>
  <c r="D57" i="7"/>
  <c r="D23" i="9" s="1"/>
  <c r="E57" i="7"/>
  <c r="E23" i="9" s="1"/>
  <c r="I22" i="14" l="1"/>
  <c r="O22" i="14" s="1"/>
  <c r="O19" i="14"/>
  <c r="E48" i="9"/>
  <c r="E54" i="10" s="1"/>
  <c r="L48" i="9"/>
  <c r="E53" i="13" s="1"/>
  <c r="L53" i="13" s="1"/>
  <c r="D50" i="12"/>
  <c r="K50" i="12" s="1"/>
  <c r="K51" i="10"/>
  <c r="E49" i="12"/>
  <c r="L49" i="12" s="1"/>
  <c r="L50" i="10"/>
  <c r="M49" i="9"/>
  <c r="F54" i="13" s="1"/>
  <c r="M54" i="13" s="1"/>
  <c r="F49" i="9"/>
  <c r="F55" i="10" s="1"/>
  <c r="I46" i="9"/>
  <c r="B46" i="9"/>
  <c r="B55" i="13"/>
  <c r="I55" i="13" s="1"/>
  <c r="E55" i="12"/>
  <c r="L55" i="12" s="1"/>
  <c r="L56" i="10"/>
  <c r="C52" i="12"/>
  <c r="J52" i="12" s="1"/>
  <c r="J53" i="10"/>
  <c r="D55" i="12"/>
  <c r="K55" i="12" s="1"/>
  <c r="K56" i="10"/>
  <c r="C46" i="9"/>
  <c r="C52" i="10" s="1"/>
  <c r="J46" i="9"/>
  <c r="C51" i="13" s="1"/>
  <c r="J51" i="13" s="1"/>
  <c r="J48" i="9"/>
  <c r="C53" i="13" s="1"/>
  <c r="J53" i="13" s="1"/>
  <c r="C48" i="9"/>
  <c r="C54" i="10" s="1"/>
  <c r="B53" i="10"/>
  <c r="D52" i="12"/>
  <c r="K52" i="12" s="1"/>
  <c r="K53" i="10"/>
  <c r="D46" i="9"/>
  <c r="D52" i="10" s="1"/>
  <c r="K46" i="9"/>
  <c r="D51" i="13" s="1"/>
  <c r="K51" i="13" s="1"/>
  <c r="B54" i="13"/>
  <c r="I54" i="13" s="1"/>
  <c r="B50" i="13"/>
  <c r="I50" i="13" s="1"/>
  <c r="B48" i="9"/>
  <c r="I48" i="9"/>
  <c r="D49" i="12"/>
  <c r="K49" i="12" s="1"/>
  <c r="K50" i="10"/>
  <c r="K52" i="9"/>
  <c r="D57" i="13" s="1"/>
  <c r="K57" i="13" s="1"/>
  <c r="D52" i="9"/>
  <c r="D58" i="10" s="1"/>
  <c r="B49" i="13"/>
  <c r="I49" i="13" s="1"/>
  <c r="E51" i="9"/>
  <c r="E57" i="10" s="1"/>
  <c r="L51" i="9"/>
  <c r="E56" i="13" s="1"/>
  <c r="L56" i="13" s="1"/>
  <c r="C52" i="9"/>
  <c r="C58" i="10" s="1"/>
  <c r="J52" i="9"/>
  <c r="C57" i="13" s="1"/>
  <c r="J57" i="13" s="1"/>
  <c r="B52" i="13"/>
  <c r="I52" i="13" s="1"/>
  <c r="E54" i="12"/>
  <c r="L54" i="12" s="1"/>
  <c r="L55" i="10"/>
  <c r="F47" i="9"/>
  <c r="F53" i="10" s="1"/>
  <c r="M47" i="9"/>
  <c r="F52" i="13" s="1"/>
  <c r="M52" i="13" s="1"/>
  <c r="L45" i="9"/>
  <c r="E50" i="13" s="1"/>
  <c r="L50" i="13" s="1"/>
  <c r="E45" i="9"/>
  <c r="E51" i="10" s="1"/>
  <c r="I51" i="9"/>
  <c r="B51" i="9"/>
  <c r="B56" i="10"/>
  <c r="F44" i="9"/>
  <c r="F50" i="10" s="1"/>
  <c r="M44" i="9"/>
  <c r="F49" i="13" s="1"/>
  <c r="M49" i="13" s="1"/>
  <c r="C55" i="12"/>
  <c r="J55" i="12" s="1"/>
  <c r="J56" i="10"/>
  <c r="F61" i="7"/>
  <c r="F27" i="9" s="1"/>
  <c r="E27" i="9"/>
  <c r="C54" i="12"/>
  <c r="J54" i="12" s="1"/>
  <c r="J55" i="10"/>
  <c r="B55" i="10"/>
  <c r="B50" i="10"/>
  <c r="M45" i="9"/>
  <c r="F50" i="13" s="1"/>
  <c r="M50" i="13" s="1"/>
  <c r="F45" i="9"/>
  <c r="F51" i="10" s="1"/>
  <c r="B51" i="10"/>
  <c r="K48" i="9"/>
  <c r="D53" i="13" s="1"/>
  <c r="K53" i="13" s="1"/>
  <c r="D48" i="9"/>
  <c r="D54" i="10" s="1"/>
  <c r="F50" i="9"/>
  <c r="F56" i="10" s="1"/>
  <c r="M50" i="9"/>
  <c r="F55" i="13" s="1"/>
  <c r="M55" i="13" s="1"/>
  <c r="F60" i="7"/>
  <c r="F26" i="9" s="1"/>
  <c r="C49" i="12"/>
  <c r="J49" i="12" s="1"/>
  <c r="J50" i="10"/>
  <c r="E47" i="9"/>
  <c r="E53" i="10" s="1"/>
  <c r="L47" i="9"/>
  <c r="E52" i="13" s="1"/>
  <c r="L52" i="13" s="1"/>
  <c r="K51" i="9"/>
  <c r="D56" i="13" s="1"/>
  <c r="K56" i="13" s="1"/>
  <c r="D51" i="9"/>
  <c r="D57" i="10" s="1"/>
  <c r="I52" i="9"/>
  <c r="B52" i="9"/>
  <c r="C50" i="12"/>
  <c r="J50" i="12" s="1"/>
  <c r="J51" i="10"/>
  <c r="J51" i="9"/>
  <c r="C56" i="13" s="1"/>
  <c r="J56" i="13" s="1"/>
  <c r="C51" i="9"/>
  <c r="C57" i="10" s="1"/>
  <c r="E46" i="9"/>
  <c r="E52" i="10" s="1"/>
  <c r="L46" i="9"/>
  <c r="E51" i="13" s="1"/>
  <c r="L51" i="13" s="1"/>
  <c r="D54" i="12"/>
  <c r="K54" i="12" s="1"/>
  <c r="K55" i="10"/>
  <c r="I20" i="14"/>
  <c r="I24" i="14"/>
  <c r="F57" i="7"/>
  <c r="F23" i="9" s="1"/>
  <c r="F55" i="7"/>
  <c r="F21" i="9" s="1"/>
  <c r="I21" i="14" s="1"/>
  <c r="J24" i="14" l="1"/>
  <c r="P24" i="14" s="1"/>
  <c r="I27" i="14"/>
  <c r="O27" i="14" s="1"/>
  <c r="J19" i="14"/>
  <c r="P19" i="14" s="1"/>
  <c r="M49" i="14"/>
  <c r="Q49" i="14" s="1"/>
  <c r="L24" i="14"/>
  <c r="R24" i="14" s="1"/>
  <c r="L25" i="14"/>
  <c r="R25" i="14" s="1"/>
  <c r="J25" i="14"/>
  <c r="P25" i="14" s="1"/>
  <c r="O21" i="14"/>
  <c r="C56" i="12"/>
  <c r="J56" i="12" s="1"/>
  <c r="J57" i="10"/>
  <c r="O24" i="14"/>
  <c r="E52" i="12"/>
  <c r="L52" i="12" s="1"/>
  <c r="L53" i="10"/>
  <c r="I51" i="10"/>
  <c r="B50" i="12"/>
  <c r="I50" i="12" s="1"/>
  <c r="I55" i="10"/>
  <c r="B54" i="12"/>
  <c r="I54" i="12" s="1"/>
  <c r="F49" i="12"/>
  <c r="M49" i="12" s="1"/>
  <c r="M50" i="10"/>
  <c r="B53" i="13"/>
  <c r="I53" i="13" s="1"/>
  <c r="D51" i="12"/>
  <c r="K51" i="12" s="1"/>
  <c r="K52" i="10"/>
  <c r="C51" i="12"/>
  <c r="J51" i="12" s="1"/>
  <c r="J52" i="10"/>
  <c r="M50" i="14"/>
  <c r="Q50" i="14" s="1"/>
  <c r="O20" i="14"/>
  <c r="B54" i="10"/>
  <c r="D53" i="12"/>
  <c r="K53" i="12" s="1"/>
  <c r="K54" i="10"/>
  <c r="J20" i="14"/>
  <c r="P20" i="14" s="1"/>
  <c r="E56" i="12"/>
  <c r="L56" i="12" s="1"/>
  <c r="L57" i="10"/>
  <c r="F50" i="12"/>
  <c r="M50" i="12" s="1"/>
  <c r="M51" i="10"/>
  <c r="M44" i="14"/>
  <c r="B58" i="10"/>
  <c r="M51" i="9"/>
  <c r="F56" i="13" s="1"/>
  <c r="M56" i="13" s="1"/>
  <c r="F51" i="9"/>
  <c r="F57" i="10" s="1"/>
  <c r="E52" i="9"/>
  <c r="E58" i="10" s="1"/>
  <c r="L52" i="9"/>
  <c r="E57" i="13" s="1"/>
  <c r="L57" i="13" s="1"/>
  <c r="I26" i="14"/>
  <c r="L19" i="14"/>
  <c r="M45" i="14"/>
  <c r="Q45" i="14" s="1"/>
  <c r="J22" i="14"/>
  <c r="P22" i="14" s="1"/>
  <c r="B51" i="13"/>
  <c r="I51" i="13" s="1"/>
  <c r="E53" i="12"/>
  <c r="L53" i="12" s="1"/>
  <c r="L54" i="10"/>
  <c r="E50" i="12"/>
  <c r="L50" i="12" s="1"/>
  <c r="L51" i="10"/>
  <c r="F52" i="12"/>
  <c r="M52" i="12" s="1"/>
  <c r="M53" i="10"/>
  <c r="M47" i="14"/>
  <c r="Q47" i="14" s="1"/>
  <c r="L20" i="14"/>
  <c r="R20" i="14" s="1"/>
  <c r="I53" i="10"/>
  <c r="B52" i="12"/>
  <c r="I52" i="12" s="1"/>
  <c r="F54" i="12"/>
  <c r="M54" i="12" s="1"/>
  <c r="M55" i="10"/>
  <c r="M46" i="9"/>
  <c r="F51" i="13" s="1"/>
  <c r="M51" i="13" s="1"/>
  <c r="F46" i="9"/>
  <c r="F52" i="10" s="1"/>
  <c r="M48" i="9"/>
  <c r="F53" i="13" s="1"/>
  <c r="M53" i="13" s="1"/>
  <c r="F48" i="9"/>
  <c r="F54" i="10" s="1"/>
  <c r="C57" i="12"/>
  <c r="J57" i="12" s="1"/>
  <c r="J58" i="10"/>
  <c r="I23" i="14"/>
  <c r="B52" i="10"/>
  <c r="B55" i="12"/>
  <c r="I55" i="12" s="1"/>
  <c r="I56" i="10"/>
  <c r="B57" i="13"/>
  <c r="I57" i="13" s="1"/>
  <c r="F52" i="9"/>
  <c r="M52" i="9"/>
  <c r="F57" i="13" s="1"/>
  <c r="M57" i="13" s="1"/>
  <c r="B57" i="10"/>
  <c r="D57" i="12"/>
  <c r="K57" i="12" s="1"/>
  <c r="K58" i="10"/>
  <c r="E51" i="12"/>
  <c r="L51" i="12" s="1"/>
  <c r="L52" i="10"/>
  <c r="D56" i="12"/>
  <c r="K56" i="12" s="1"/>
  <c r="K57" i="10"/>
  <c r="F55" i="12"/>
  <c r="M55" i="12" s="1"/>
  <c r="M56" i="10"/>
  <c r="B49" i="12"/>
  <c r="I49" i="12" s="1"/>
  <c r="I50" i="10"/>
  <c r="B56" i="13"/>
  <c r="I56" i="13" s="1"/>
  <c r="L22" i="14"/>
  <c r="C53" i="12"/>
  <c r="J53" i="12" s="1"/>
  <c r="J54" i="10"/>
  <c r="J44" i="14" l="1"/>
  <c r="N44" i="14" s="1"/>
  <c r="L50" i="14"/>
  <c r="P50" i="14" s="1"/>
  <c r="M24" i="14"/>
  <c r="S24" i="14" s="1"/>
  <c r="L26" i="14"/>
  <c r="R26" i="14" s="1"/>
  <c r="J50" i="14"/>
  <c r="N50" i="14" s="1"/>
  <c r="M25" i="14"/>
  <c r="S25" i="14" s="1"/>
  <c r="M51" i="14"/>
  <c r="Q51" i="14" s="1"/>
  <c r="J23" i="14"/>
  <c r="P23" i="14" s="1"/>
  <c r="L44" i="14"/>
  <c r="P44" i="14" s="1"/>
  <c r="J26" i="14"/>
  <c r="P26" i="14" s="1"/>
  <c r="M48" i="14"/>
  <c r="Q48" i="14" s="1"/>
  <c r="M22" i="14"/>
  <c r="S22" i="14" s="1"/>
  <c r="R22" i="14"/>
  <c r="F58" i="10"/>
  <c r="D42" i="11" s="1"/>
  <c r="D43" i="11" s="1"/>
  <c r="J27" i="14"/>
  <c r="M52" i="14"/>
  <c r="Q52" i="14" s="1"/>
  <c r="L47" i="14"/>
  <c r="P47" i="14" s="1"/>
  <c r="R19" i="14"/>
  <c r="Q44" i="14"/>
  <c r="L27" i="14"/>
  <c r="R27" i="14" s="1"/>
  <c r="F53" i="12"/>
  <c r="M53" i="12" s="1"/>
  <c r="M54" i="10"/>
  <c r="J47" i="14"/>
  <c r="N47" i="14" s="1"/>
  <c r="O26" i="14"/>
  <c r="B53" i="12"/>
  <c r="I53" i="12" s="1"/>
  <c r="I54" i="10"/>
  <c r="L49" i="14"/>
  <c r="P49" i="14" s="1"/>
  <c r="B57" i="12"/>
  <c r="I57" i="12" s="1"/>
  <c r="I58" i="10"/>
  <c r="J49" i="14"/>
  <c r="N49" i="14" s="1"/>
  <c r="O23" i="14"/>
  <c r="F51" i="12"/>
  <c r="M51" i="12" s="1"/>
  <c r="M52" i="10"/>
  <c r="E57" i="12"/>
  <c r="L57" i="12" s="1"/>
  <c r="L58" i="10"/>
  <c r="L45" i="14"/>
  <c r="P45" i="14" s="1"/>
  <c r="J21" i="14"/>
  <c r="M46" i="14"/>
  <c r="Q46" i="14" s="1"/>
  <c r="F56" i="12"/>
  <c r="M56" i="12" s="1"/>
  <c r="M57" i="10"/>
  <c r="J45" i="14"/>
  <c r="N45" i="14" s="1"/>
  <c r="I57" i="10"/>
  <c r="B56" i="12"/>
  <c r="I56" i="12" s="1"/>
  <c r="B51" i="12"/>
  <c r="I51" i="12" s="1"/>
  <c r="I52" i="10"/>
  <c r="I28" i="14"/>
  <c r="L21" i="14"/>
  <c r="R21" i="14" s="1"/>
  <c r="M20" i="14"/>
  <c r="S20" i="14" s="1"/>
  <c r="L23" i="14"/>
  <c r="R23" i="14" s="1"/>
  <c r="M19" i="14"/>
  <c r="S19" i="14" s="1"/>
  <c r="I694" i="1"/>
  <c r="I540" i="1"/>
  <c r="I644" i="1"/>
  <c r="I187" i="1"/>
  <c r="I402" i="1"/>
  <c r="I118" i="1"/>
  <c r="I144" i="1"/>
  <c r="I541" i="1"/>
  <c r="I188" i="1"/>
  <c r="I474" i="1"/>
  <c r="I596" i="1"/>
  <c r="I597" i="1"/>
  <c r="I695" i="1"/>
  <c r="I403" i="1"/>
  <c r="I189" i="1"/>
  <c r="I340" i="1"/>
  <c r="I5" i="1"/>
  <c r="I645" i="1"/>
  <c r="I341" i="1"/>
  <c r="I696" i="1"/>
  <c r="I598" i="1"/>
  <c r="I279" i="1"/>
  <c r="I646" i="1"/>
  <c r="I697" i="1"/>
  <c r="I698" i="1"/>
  <c r="I599" i="1"/>
  <c r="I475" i="1"/>
  <c r="I342" i="1"/>
  <c r="I280" i="1"/>
  <c r="I404" i="1"/>
  <c r="I476" i="1"/>
  <c r="I94" i="1"/>
  <c r="I405" i="1"/>
  <c r="I95" i="1"/>
  <c r="I477" i="1"/>
  <c r="I478" i="1"/>
  <c r="I406" i="1"/>
  <c r="I145" i="1"/>
  <c r="I479" i="1"/>
  <c r="I480" i="1"/>
  <c r="I699" i="1"/>
  <c r="I190" i="1"/>
  <c r="I236" i="1"/>
  <c r="I600" i="1"/>
  <c r="I343" i="1"/>
  <c r="I344" i="1"/>
  <c r="I345" i="1"/>
  <c r="I481" i="1"/>
  <c r="I601" i="1"/>
  <c r="I700" i="1"/>
  <c r="I701" i="1"/>
  <c r="I542" i="1"/>
  <c r="I96" i="1"/>
  <c r="I407" i="1"/>
  <c r="I237" i="1"/>
  <c r="I702" i="1"/>
  <c r="I602" i="1"/>
  <c r="I647" i="1"/>
  <c r="I703" i="1"/>
  <c r="I73" i="1"/>
  <c r="I346" i="1"/>
  <c r="I482" i="1"/>
  <c r="I543" i="1"/>
  <c r="I281" i="1"/>
  <c r="I347" i="1"/>
  <c r="I704" i="1"/>
  <c r="I544" i="1"/>
  <c r="I61" i="1"/>
  <c r="I282" i="1"/>
  <c r="I43" i="1"/>
  <c r="I6" i="1"/>
  <c r="I545" i="1"/>
  <c r="I283" i="1"/>
  <c r="I408" i="1"/>
  <c r="I18" i="1"/>
  <c r="I648" i="1"/>
  <c r="I146" i="1"/>
  <c r="I705" i="1"/>
  <c r="I649" i="1"/>
  <c r="I483" i="1"/>
  <c r="I484" i="1"/>
  <c r="I650" i="1"/>
  <c r="I546" i="1"/>
  <c r="I238" i="1"/>
  <c r="I409" i="1"/>
  <c r="I485" i="1"/>
  <c r="I651" i="1"/>
  <c r="I97" i="1"/>
  <c r="I284" i="1"/>
  <c r="I147" i="1"/>
  <c r="I348" i="1"/>
  <c r="I285" i="1"/>
  <c r="I706" i="1"/>
  <c r="I603" i="1"/>
  <c r="I62" i="1"/>
  <c r="I349" i="1"/>
  <c r="I410" i="1"/>
  <c r="I239" i="1"/>
  <c r="I19" i="1"/>
  <c r="I98" i="1"/>
  <c r="I99" i="1"/>
  <c r="I100" i="1"/>
  <c r="I240" i="1"/>
  <c r="I350" i="1"/>
  <c r="I486" i="1"/>
  <c r="I547" i="1"/>
  <c r="I351" i="1"/>
  <c r="I241" i="1"/>
  <c r="I352" i="1"/>
  <c r="I548" i="1"/>
  <c r="I707" i="1"/>
  <c r="I708" i="1"/>
  <c r="I411" i="1"/>
  <c r="I353" i="1"/>
  <c r="I7" i="1"/>
  <c r="I487" i="1"/>
  <c r="I354" i="1"/>
  <c r="I488" i="1"/>
  <c r="I412" i="1"/>
  <c r="I20" i="1"/>
  <c r="I74" i="1"/>
  <c r="I355" i="1"/>
  <c r="I652" i="1"/>
  <c r="I63" i="1"/>
  <c r="I489" i="1"/>
  <c r="I549" i="1"/>
  <c r="I101" i="1"/>
  <c r="I148" i="1"/>
  <c r="I102" i="1"/>
  <c r="I242" i="1"/>
  <c r="I44" i="1"/>
  <c r="I550" i="1"/>
  <c r="I709" i="1"/>
  <c r="I286" i="1"/>
  <c r="I653" i="1"/>
  <c r="I31" i="1"/>
  <c r="I149" i="1"/>
  <c r="I243" i="1"/>
  <c r="I32" i="1"/>
  <c r="I604" i="1"/>
  <c r="I551" i="1"/>
  <c r="I490" i="1"/>
  <c r="I244" i="1"/>
  <c r="I287" i="1"/>
  <c r="I552" i="1"/>
  <c r="I191" i="1"/>
  <c r="I654" i="1"/>
  <c r="I655" i="1"/>
  <c r="I245" i="1"/>
  <c r="I13" i="1"/>
  <c r="I491" i="1"/>
  <c r="I150" i="1"/>
  <c r="I21" i="1"/>
  <c r="I656" i="1"/>
  <c r="I103" i="1"/>
  <c r="I356" i="1"/>
  <c r="I657" i="1"/>
  <c r="I553" i="1"/>
  <c r="I246" i="1"/>
  <c r="I151" i="1"/>
  <c r="I492" i="1"/>
  <c r="I357" i="1"/>
  <c r="I192" i="1"/>
  <c r="I658" i="1"/>
  <c r="I358" i="1"/>
  <c r="I64" i="1"/>
  <c r="I659" i="1"/>
  <c r="I152" i="1"/>
  <c r="I413" i="1"/>
  <c r="I153" i="1"/>
  <c r="I154" i="1"/>
  <c r="I710" i="1"/>
  <c r="I104" i="1"/>
  <c r="I554" i="1"/>
  <c r="I660" i="1"/>
  <c r="I155" i="1"/>
  <c r="I247" i="1"/>
  <c r="I493" i="1"/>
  <c r="I661" i="1"/>
  <c r="I662" i="1"/>
  <c r="I248" i="1"/>
  <c r="I156" i="1"/>
  <c r="I414" i="1"/>
  <c r="I157" i="1"/>
  <c r="I288" i="1"/>
  <c r="I249" i="1"/>
  <c r="I158" i="1"/>
  <c r="I359" i="1"/>
  <c r="I415" i="1"/>
  <c r="I250" i="1"/>
  <c r="I605" i="1"/>
  <c r="I251" i="1"/>
  <c r="M26" i="14" l="1"/>
  <c r="S26" i="14" s="1"/>
  <c r="J51" i="14"/>
  <c r="N51" i="14" s="1"/>
  <c r="P27" i="14"/>
  <c r="M27" i="14"/>
  <c r="D44" i="11"/>
  <c r="K53" i="14" s="1"/>
  <c r="K28" i="14"/>
  <c r="J46" i="14"/>
  <c r="P21" i="14"/>
  <c r="M21" i="14"/>
  <c r="S21" i="14" s="1"/>
  <c r="J28" i="14"/>
  <c r="J48" i="14"/>
  <c r="N48" i="14" s="1"/>
  <c r="M53" i="14"/>
  <c r="F57" i="12"/>
  <c r="M57" i="12" s="1"/>
  <c r="L52" i="14" s="1"/>
  <c r="P52" i="14" s="1"/>
  <c r="M58" i="10"/>
  <c r="J52" i="14" s="1"/>
  <c r="N52" i="14" s="1"/>
  <c r="L46" i="14"/>
  <c r="M23" i="14"/>
  <c r="S23" i="14" s="1"/>
  <c r="L48" i="14"/>
  <c r="P48" i="14" s="1"/>
  <c r="L51" i="14"/>
  <c r="P51" i="14" s="1"/>
  <c r="L28" i="14"/>
  <c r="I494" i="1"/>
  <c r="I360" i="1"/>
  <c r="I193" i="1"/>
  <c r="I495" i="1"/>
  <c r="I159" i="1"/>
  <c r="I361" i="1"/>
  <c r="I496" i="1"/>
  <c r="I160" i="1"/>
  <c r="I161" i="1"/>
  <c r="I663" i="1"/>
  <c r="I497" i="1"/>
  <c r="I606" i="1"/>
  <c r="I252" i="1"/>
  <c r="I253" i="1"/>
  <c r="I416" i="1"/>
  <c r="I555" i="1"/>
  <c r="I289" i="1"/>
  <c r="I362" i="1"/>
  <c r="I498" i="1"/>
  <c r="I607" i="1"/>
  <c r="I499" i="1"/>
  <c r="I254" i="1"/>
  <c r="I22" i="1"/>
  <c r="I75" i="1"/>
  <c r="I417" i="1"/>
  <c r="I363" i="1"/>
  <c r="I76" i="1"/>
  <c r="I77" i="1"/>
  <c r="I608" i="1"/>
  <c r="I119" i="1"/>
  <c r="I556" i="1"/>
  <c r="I418" i="1"/>
  <c r="I120" i="1"/>
  <c r="I162" i="1"/>
  <c r="I557" i="1"/>
  <c r="I45" i="1"/>
  <c r="I419" i="1"/>
  <c r="I364" i="1"/>
  <c r="I121" i="1"/>
  <c r="I420" i="1"/>
  <c r="I290" i="1"/>
  <c r="I255" i="1"/>
  <c r="I609" i="1"/>
  <c r="I194" i="1"/>
  <c r="I365" i="1"/>
  <c r="I105" i="1"/>
  <c r="I256" i="1"/>
  <c r="I366" i="1"/>
  <c r="I664" i="1"/>
  <c r="I257" i="1"/>
  <c r="I195" i="1"/>
  <c r="I665" i="1"/>
  <c r="I558" i="1"/>
  <c r="I610" i="1"/>
  <c r="I421" i="1"/>
  <c r="I559" i="1"/>
  <c r="I500" i="1"/>
  <c r="I291" i="1"/>
  <c r="I292" i="1"/>
  <c r="I163" i="1"/>
  <c r="I422" i="1"/>
  <c r="I611" i="1"/>
  <c r="I560" i="1"/>
  <c r="I367" i="1"/>
  <c r="I196" i="1"/>
  <c r="I23" i="1"/>
  <c r="I293" i="1"/>
  <c r="I612" i="1"/>
  <c r="I294" i="1"/>
  <c r="I78" i="1"/>
  <c r="I613" i="1"/>
  <c r="I258" i="1"/>
  <c r="I614" i="1"/>
  <c r="I65" i="1"/>
  <c r="I79" i="1"/>
  <c r="I122" i="1"/>
  <c r="I259" i="1"/>
  <c r="I666" i="1"/>
  <c r="I164" i="1"/>
  <c r="I423" i="1"/>
  <c r="I368" i="1"/>
  <c r="I369" i="1"/>
  <c r="I197" i="1"/>
  <c r="I24" i="1"/>
  <c r="I260" i="1"/>
  <c r="I295" i="1"/>
  <c r="I370" i="1"/>
  <c r="I46" i="1"/>
  <c r="I371" i="1"/>
  <c r="I123" i="1"/>
  <c r="I198" i="1"/>
  <c r="I424" i="1"/>
  <c r="I8" i="1"/>
  <c r="I501" i="1"/>
  <c r="I425" i="1"/>
  <c r="I426" i="1"/>
  <c r="I427" i="1"/>
  <c r="I615" i="1"/>
  <c r="I124" i="1"/>
  <c r="I199" i="1"/>
  <c r="I296" i="1"/>
  <c r="I616" i="1"/>
  <c r="I428" i="1"/>
  <c r="I47" i="1"/>
  <c r="I429" i="1"/>
  <c r="I502" i="1"/>
  <c r="I372" i="1"/>
  <c r="I33" i="1"/>
  <c r="I106" i="1"/>
  <c r="I503" i="1"/>
  <c r="I373" i="1"/>
  <c r="I261" i="1"/>
  <c r="I200" i="1"/>
  <c r="I430" i="1"/>
  <c r="I431" i="1"/>
  <c r="I80" i="1"/>
  <c r="I617" i="1"/>
  <c r="I618" i="1"/>
  <c r="I81" i="1"/>
  <c r="I432" i="1"/>
  <c r="I433" i="1"/>
  <c r="I125" i="1"/>
  <c r="I201" i="1"/>
  <c r="I619" i="1"/>
  <c r="I434" i="1"/>
  <c r="I620" i="1"/>
  <c r="I435" i="1"/>
  <c r="I561" i="1"/>
  <c r="I34" i="1"/>
  <c r="I297" i="1"/>
  <c r="I298" i="1"/>
  <c r="I299" i="1"/>
  <c r="I436" i="1"/>
  <c r="I126" i="1"/>
  <c r="I262" i="1"/>
  <c r="I667" i="1"/>
  <c r="I374" i="1"/>
  <c r="I562" i="1"/>
  <c r="I668" i="1"/>
  <c r="I48" i="1"/>
  <c r="I263" i="1"/>
  <c r="I504" i="1"/>
  <c r="I669" i="1"/>
  <c r="I621" i="1"/>
  <c r="I66" i="1"/>
  <c r="I375" i="1"/>
  <c r="I563" i="1"/>
  <c r="I202" i="1"/>
  <c r="I49" i="1"/>
  <c r="I505" i="1"/>
  <c r="I376" i="1"/>
  <c r="I25" i="1"/>
  <c r="I377" i="1"/>
  <c r="I670" i="1"/>
  <c r="I50" i="1"/>
  <c r="I506" i="1"/>
  <c r="I564" i="1"/>
  <c r="I507" i="1"/>
  <c r="I622" i="1"/>
  <c r="I671" i="1"/>
  <c r="I565" i="1"/>
  <c r="I300" i="1"/>
  <c r="I82" i="1"/>
  <c r="I165" i="1"/>
  <c r="I378" i="1"/>
  <c r="I672" i="1"/>
  <c r="I566" i="1"/>
  <c r="I203" i="1"/>
  <c r="I301" i="1"/>
  <c r="I83" i="1"/>
  <c r="I302" i="1"/>
  <c r="I567" i="1"/>
  <c r="I84" i="1"/>
  <c r="I67" i="1"/>
  <c r="I568" i="1"/>
  <c r="I437" i="1"/>
  <c r="I569" i="1"/>
  <c r="I508" i="1"/>
  <c r="I303" i="1"/>
  <c r="I107" i="1"/>
  <c r="I673" i="1"/>
  <c r="I264" i="1"/>
  <c r="I265" i="1"/>
  <c r="I438" i="1"/>
  <c r="I204" i="1"/>
  <c r="I439" i="1"/>
  <c r="I166" i="1"/>
  <c r="I304" i="1"/>
  <c r="I305" i="1"/>
  <c r="I266" i="1"/>
  <c r="I205" i="1"/>
  <c r="I509" i="1"/>
  <c r="I674" i="1"/>
  <c r="I440" i="1"/>
  <c r="I379" i="1"/>
  <c r="I167" i="1"/>
  <c r="I510" i="1"/>
  <c r="I108" i="1"/>
  <c r="I206" i="1"/>
  <c r="I306" i="1"/>
  <c r="I570" i="1"/>
  <c r="I207" i="1"/>
  <c r="I511" i="1"/>
  <c r="I168" i="1"/>
  <c r="I68" i="1"/>
  <c r="I441" i="1"/>
  <c r="I571" i="1"/>
  <c r="I380" i="1"/>
  <c r="I35" i="1"/>
  <c r="I26" i="1"/>
  <c r="I442" i="1"/>
  <c r="I169" i="1"/>
  <c r="I307" i="1"/>
  <c r="I512" i="1"/>
  <c r="I27" i="1"/>
  <c r="I623" i="1"/>
  <c r="I308" i="1"/>
  <c r="I127" i="1"/>
  <c r="I208" i="1"/>
  <c r="I572" i="1"/>
  <c r="I513" i="1"/>
  <c r="I209" i="1"/>
  <c r="I309" i="1"/>
  <c r="I443" i="1"/>
  <c r="I444" i="1"/>
  <c r="I310" i="1"/>
  <c r="I85" i="1"/>
  <c r="I128" i="1"/>
  <c r="I311" i="1"/>
  <c r="I624" i="1"/>
  <c r="I445" i="1"/>
  <c r="I625" i="1"/>
  <c r="I129" i="1"/>
  <c r="I51" i="1"/>
  <c r="I446" i="1"/>
  <c r="I381" i="1"/>
  <c r="I514" i="1"/>
  <c r="I210" i="1"/>
  <c r="I267" i="1"/>
  <c r="I130" i="1"/>
  <c r="I626" i="1"/>
  <c r="I312" i="1"/>
  <c r="I170" i="1"/>
  <c r="I627" i="1"/>
  <c r="I515" i="1"/>
  <c r="I131" i="1"/>
  <c r="I211" i="1"/>
  <c r="I313" i="1"/>
  <c r="I314" i="1"/>
  <c r="I447" i="1"/>
  <c r="I212" i="1"/>
  <c r="I52" i="1"/>
  <c r="I171" i="1"/>
  <c r="I315" i="1"/>
  <c r="I132" i="1"/>
  <c r="I316" i="1"/>
  <c r="I213" i="1"/>
  <c r="I448" i="1"/>
  <c r="I172" i="1"/>
  <c r="I675" i="1"/>
  <c r="I449" i="1"/>
  <c r="I268" i="1"/>
  <c r="I516" i="1"/>
  <c r="I86" i="1"/>
  <c r="I517" i="1"/>
  <c r="I676" i="1"/>
  <c r="I269" i="1"/>
  <c r="I450" i="1"/>
  <c r="I382" i="1"/>
  <c r="I173" i="1"/>
  <c r="I174" i="1"/>
  <c r="I518" i="1"/>
  <c r="I317" i="1"/>
  <c r="I573" i="1"/>
  <c r="I574" i="1"/>
  <c r="I677" i="1"/>
  <c r="I451" i="1"/>
  <c r="I628" i="1"/>
  <c r="I109" i="1"/>
  <c r="I575" i="1"/>
  <c r="I576" i="1"/>
  <c r="I214" i="1"/>
  <c r="I110" i="1"/>
  <c r="I53" i="1"/>
  <c r="I87" i="1"/>
  <c r="I629" i="1"/>
  <c r="I452" i="1"/>
  <c r="I133" i="1"/>
  <c r="I318" i="1"/>
  <c r="I134" i="1"/>
  <c r="I319" i="1"/>
  <c r="I175" i="1"/>
  <c r="I383" i="1"/>
  <c r="I453" i="1"/>
  <c r="I384" i="1"/>
  <c r="I320" i="1"/>
  <c r="I630" i="1"/>
  <c r="I111" i="1"/>
  <c r="I454" i="1"/>
  <c r="I54" i="1"/>
  <c r="I385" i="1"/>
  <c r="I519" i="1"/>
  <c r="I455" i="1"/>
  <c r="I456" i="1"/>
  <c r="I386" i="1"/>
  <c r="I55" i="1"/>
  <c r="I520" i="1"/>
  <c r="I521" i="1"/>
  <c r="I176" i="1"/>
  <c r="I577" i="1"/>
  <c r="I457" i="1"/>
  <c r="I387" i="1"/>
  <c r="I678" i="1"/>
  <c r="I578" i="1"/>
  <c r="I177" i="1"/>
  <c r="I178" i="1"/>
  <c r="I631" i="1"/>
  <c r="I579" i="1"/>
  <c r="I580" i="1"/>
  <c r="I321" i="1"/>
  <c r="I2" i="1"/>
  <c r="I388" i="1"/>
  <c r="I322" i="1"/>
  <c r="I458" i="1"/>
  <c r="I522" i="1"/>
  <c r="I215" i="1"/>
  <c r="I459" i="1"/>
  <c r="I14" i="1"/>
  <c r="I216" i="1"/>
  <c r="I36" i="1"/>
  <c r="I679" i="1"/>
  <c r="I88" i="1"/>
  <c r="I179" i="1"/>
  <c r="I389" i="1"/>
  <c r="I581" i="1"/>
  <c r="I56" i="1"/>
  <c r="I632" i="1"/>
  <c r="I390" i="1"/>
  <c r="I391" i="1"/>
  <c r="I217" i="1"/>
  <c r="I633" i="1"/>
  <c r="I582" i="1"/>
  <c r="I15" i="1"/>
  <c r="I583" i="1"/>
  <c r="I180" i="1"/>
  <c r="I460" i="1"/>
  <c r="I218" i="1"/>
  <c r="I392" i="1"/>
  <c r="I461" i="1"/>
  <c r="I634" i="1"/>
  <c r="I69" i="1"/>
  <c r="I462" i="1"/>
  <c r="I393" i="1"/>
  <c r="I135" i="1"/>
  <c r="I37" i="1"/>
  <c r="I270" i="1"/>
  <c r="I323" i="1"/>
  <c r="I523" i="1"/>
  <c r="I3" i="1"/>
  <c r="I524" i="1"/>
  <c r="I70" i="1"/>
  <c r="I463" i="1"/>
  <c r="I394" i="1"/>
  <c r="I271" i="1"/>
  <c r="I395" i="1"/>
  <c r="I680" i="1"/>
  <c r="I464" i="1"/>
  <c r="I89" i="1"/>
  <c r="I324" i="1"/>
  <c r="I396" i="1"/>
  <c r="I397" i="1"/>
  <c r="I465" i="1"/>
  <c r="I90" i="1"/>
  <c r="I525" i="1"/>
  <c r="I181" i="1"/>
  <c r="I325" i="1"/>
  <c r="I219" i="1"/>
  <c r="I136" i="1"/>
  <c r="I584" i="1"/>
  <c r="I466" i="1"/>
  <c r="I526" i="1"/>
  <c r="I182" i="1"/>
  <c r="I527" i="1"/>
  <c r="I272" i="1"/>
  <c r="I28" i="1"/>
  <c r="I585" i="1"/>
  <c r="I586" i="1"/>
  <c r="I681" i="1"/>
  <c r="I682" i="1"/>
  <c r="I326" i="1"/>
  <c r="I220" i="1"/>
  <c r="I38" i="1"/>
  <c r="I221" i="1"/>
  <c r="I528" i="1"/>
  <c r="I222" i="1"/>
  <c r="I223" i="1"/>
  <c r="I529" i="1"/>
  <c r="I327" i="1"/>
  <c r="I530" i="1"/>
  <c r="I183" i="1"/>
  <c r="I273" i="1"/>
  <c r="I184" i="1"/>
  <c r="I9" i="1"/>
  <c r="I683" i="1"/>
  <c r="I57" i="1"/>
  <c r="I531" i="1"/>
  <c r="I532" i="1"/>
  <c r="I224" i="1"/>
  <c r="I225" i="1"/>
  <c r="I533" i="1"/>
  <c r="I29" i="1"/>
  <c r="I398" i="1"/>
  <c r="I587" i="1"/>
  <c r="I684" i="1"/>
  <c r="I534" i="1"/>
  <c r="I71" i="1"/>
  <c r="I588" i="1"/>
  <c r="I589" i="1"/>
  <c r="I112" i="1"/>
  <c r="I91" i="1"/>
  <c r="I185" i="1"/>
  <c r="I328" i="1"/>
  <c r="I467" i="1"/>
  <c r="I92" i="1"/>
  <c r="I137" i="1"/>
  <c r="I635" i="1"/>
  <c r="I590" i="1"/>
  <c r="I685" i="1"/>
  <c r="I535" i="1"/>
  <c r="I39" i="1"/>
  <c r="I536" i="1"/>
  <c r="I636" i="1"/>
  <c r="I468" i="1"/>
  <c r="I686" i="1"/>
  <c r="I40" i="1"/>
  <c r="I637" i="1"/>
  <c r="I329" i="1"/>
  <c r="I138" i="1"/>
  <c r="I330" i="1"/>
  <c r="I537" i="1"/>
  <c r="I139" i="1"/>
  <c r="I113" i="1"/>
  <c r="I331" i="1"/>
  <c r="I469" i="1"/>
  <c r="I332" i="1"/>
  <c r="I274" i="1"/>
  <c r="I114" i="1"/>
  <c r="I58" i="1"/>
  <c r="I687" i="1"/>
  <c r="I399" i="1"/>
  <c r="I226" i="1"/>
  <c r="I400" i="1"/>
  <c r="I538" i="1"/>
  <c r="I115" i="1"/>
  <c r="I275" i="1"/>
  <c r="I140" i="1"/>
  <c r="I4" i="1"/>
  <c r="I227" i="1"/>
  <c r="I470" i="1"/>
  <c r="I116" i="1"/>
  <c r="I688" i="1"/>
  <c r="I333" i="1"/>
  <c r="I59" i="1"/>
  <c r="I638" i="1"/>
  <c r="I228" i="1"/>
  <c r="I639" i="1"/>
  <c r="I334" i="1"/>
  <c r="I16" i="1"/>
  <c r="I10" i="1"/>
  <c r="I689" i="1"/>
  <c r="I229" i="1"/>
  <c r="I276" i="1"/>
  <c r="I591" i="1"/>
  <c r="I186" i="1"/>
  <c r="I640" i="1"/>
  <c r="I141" i="1"/>
  <c r="I471" i="1"/>
  <c r="I11" i="1"/>
  <c r="I12" i="1"/>
  <c r="I41" i="1"/>
  <c r="I230" i="1"/>
  <c r="I231" i="1"/>
  <c r="I335" i="1"/>
  <c r="I690" i="1"/>
  <c r="I42" i="1"/>
  <c r="I641" i="1"/>
  <c r="I642" i="1"/>
  <c r="I472" i="1"/>
  <c r="I592" i="1"/>
  <c r="I593" i="1"/>
  <c r="I336" i="1"/>
  <c r="I691" i="1"/>
  <c r="I60" i="1"/>
  <c r="I30" i="1"/>
  <c r="I232" i="1"/>
  <c r="I337" i="1"/>
  <c r="I692" i="1"/>
  <c r="I594" i="1"/>
  <c r="I539" i="1"/>
  <c r="I277" i="1"/>
  <c r="I401" i="1"/>
  <c r="I233" i="1"/>
  <c r="I278" i="1"/>
  <c r="I338" i="1"/>
  <c r="I17" i="1"/>
  <c r="I643" i="1"/>
  <c r="I93" i="1"/>
  <c r="I142" i="1"/>
  <c r="I72" i="1"/>
  <c r="I117" i="1"/>
  <c r="I234" i="1"/>
  <c r="I143" i="1"/>
  <c r="I339" i="1"/>
  <c r="I235" i="1"/>
  <c r="I473" i="1"/>
  <c r="I693" i="1"/>
  <c r="I595" i="1"/>
  <c r="P104" i="1" l="1"/>
  <c r="P120" i="1"/>
  <c r="P333" i="1"/>
  <c r="P548" i="1"/>
  <c r="P540" i="1"/>
  <c r="P580" i="1"/>
  <c r="P268" i="1"/>
  <c r="P554" i="1"/>
  <c r="P177" i="1"/>
  <c r="P512" i="1"/>
  <c r="P394" i="1"/>
  <c r="P702" i="1"/>
  <c r="P640" i="1"/>
  <c r="P440" i="1"/>
  <c r="P703" i="1"/>
  <c r="P368" i="1"/>
  <c r="P504" i="1"/>
  <c r="P267" i="1"/>
  <c r="P600" i="1"/>
  <c r="D18" i="16"/>
  <c r="P187" i="1"/>
  <c r="P477" i="1"/>
  <c r="P449" i="1"/>
  <c r="P413" i="1"/>
  <c r="P700" i="1"/>
  <c r="P448" i="1"/>
  <c r="P526" i="1"/>
  <c r="P607" i="1"/>
  <c r="P211" i="1"/>
  <c r="D16" i="16"/>
  <c r="P303" i="1"/>
  <c r="P163" i="1"/>
  <c r="P126" i="1"/>
  <c r="P380" i="1"/>
  <c r="P106" i="1"/>
  <c r="P623" i="1"/>
  <c r="D17" i="16"/>
  <c r="P374" i="1"/>
  <c r="P402" i="1"/>
  <c r="P283" i="1"/>
  <c r="P684" i="1"/>
  <c r="P567" i="1"/>
  <c r="P615" i="1"/>
  <c r="P144" i="1"/>
  <c r="P175" i="1"/>
  <c r="P624" i="1"/>
  <c r="P361" i="1"/>
  <c r="P180" i="1"/>
  <c r="P503" i="1"/>
  <c r="P434" i="1"/>
  <c r="P244" i="1"/>
  <c r="P387" i="1"/>
  <c r="P375" i="1"/>
  <c r="P362" i="1"/>
  <c r="P487" i="1"/>
  <c r="P507" i="1"/>
  <c r="P506" i="1"/>
  <c r="P491" i="1"/>
  <c r="P227" i="1"/>
  <c r="P481" i="1"/>
  <c r="P30" i="1"/>
  <c r="P584" i="1"/>
  <c r="P549" i="1"/>
  <c r="P85" i="1"/>
  <c r="P605" i="1"/>
  <c r="P97" i="1"/>
  <c r="P480" i="1"/>
  <c r="P447" i="1"/>
  <c r="P485" i="1"/>
  <c r="P38" i="1"/>
  <c r="P709" i="1"/>
  <c r="P483" i="1"/>
  <c r="P82" i="1"/>
  <c r="D11" i="16"/>
  <c r="P44" i="1"/>
  <c r="P225" i="1"/>
  <c r="P519" i="1"/>
  <c r="P224" i="1"/>
  <c r="P71" i="1"/>
  <c r="P166" i="1"/>
  <c r="P46" i="1"/>
  <c r="D12" i="16"/>
  <c r="P60" i="1"/>
  <c r="P31" i="1"/>
  <c r="P596" i="1"/>
  <c r="P276" i="1"/>
  <c r="P466" i="1"/>
  <c r="P269" i="1"/>
  <c r="P421" i="1"/>
  <c r="P456" i="1"/>
  <c r="P315" i="1"/>
  <c r="P327" i="1"/>
  <c r="P318" i="1"/>
  <c r="P671" i="1"/>
  <c r="P43" i="1"/>
  <c r="P203" i="1"/>
  <c r="P378" i="1"/>
  <c r="P80" i="1"/>
  <c r="P349" i="1"/>
  <c r="P159" i="1"/>
  <c r="P176" i="1"/>
  <c r="P489" i="1"/>
  <c r="P73" i="1"/>
  <c r="P359" i="1"/>
  <c r="P331" i="1"/>
  <c r="P460" i="1"/>
  <c r="P5" i="1"/>
  <c r="P265" i="1"/>
  <c r="P90" i="1"/>
  <c r="P79" i="1"/>
  <c r="P63" i="1"/>
  <c r="P698" i="1"/>
  <c r="P330" i="1"/>
  <c r="P258" i="1"/>
  <c r="P412" i="1"/>
  <c r="P279" i="1"/>
  <c r="P306" i="1"/>
  <c r="P465" i="1"/>
  <c r="P574" i="1"/>
  <c r="P505" i="1"/>
  <c r="P250" i="1"/>
  <c r="P544" i="1"/>
  <c r="P235" i="1"/>
  <c r="P78" i="1"/>
  <c r="P355" i="1"/>
  <c r="P339" i="1"/>
  <c r="P140" i="1"/>
  <c r="P294" i="1"/>
  <c r="P688" i="1"/>
  <c r="P111" i="1"/>
  <c r="P83" i="1"/>
  <c r="P630" i="1"/>
  <c r="P198" i="1"/>
  <c r="P257" i="1"/>
  <c r="P113" i="1"/>
  <c r="P220" i="1"/>
  <c r="P25" i="1"/>
  <c r="P252" i="1"/>
  <c r="P88" i="1"/>
  <c r="P133" i="1"/>
  <c r="P208" i="1"/>
  <c r="P622" i="1"/>
  <c r="P282" i="1"/>
  <c r="P37" i="1"/>
  <c r="P321" i="1"/>
  <c r="P8" i="1"/>
  <c r="P251" i="1"/>
  <c r="P278" i="1"/>
  <c r="P134" i="1"/>
  <c r="P53" i="1"/>
  <c r="P18" i="1"/>
  <c r="P74" i="1"/>
  <c r="P351" i="1"/>
  <c r="P229" i="1"/>
  <c r="P76" i="1"/>
  <c r="P185" i="1"/>
  <c r="P474" i="1"/>
  <c r="P566" i="1"/>
  <c r="P12" i="1"/>
  <c r="P137" i="1"/>
  <c r="P670" i="1"/>
  <c r="P67" i="1"/>
  <c r="P195" i="1"/>
  <c r="P17" i="1"/>
  <c r="P226" i="1"/>
  <c r="P317" i="1"/>
  <c r="P338" i="1"/>
  <c r="P28" i="1"/>
  <c r="P202" i="1"/>
  <c r="P196" i="1"/>
  <c r="P158" i="1"/>
  <c r="P20" i="1"/>
  <c r="P543" i="1"/>
  <c r="P234" i="1"/>
  <c r="P529" i="1"/>
  <c r="P367" i="1"/>
  <c r="P112" i="1"/>
  <c r="P463" i="1"/>
  <c r="P212" i="1"/>
  <c r="P438" i="1"/>
  <c r="P295" i="1"/>
  <c r="P365" i="1"/>
  <c r="D13" i="16"/>
  <c r="P103" i="1"/>
  <c r="P240" i="1"/>
  <c r="P272" i="1"/>
  <c r="P518" i="1"/>
  <c r="P563" i="1"/>
  <c r="P124" i="1"/>
  <c r="P598" i="1"/>
  <c r="P326" i="1"/>
  <c r="P429" i="1"/>
  <c r="P304" i="1"/>
  <c r="P11" i="1"/>
  <c r="P410" i="1"/>
  <c r="P93" i="1"/>
  <c r="P7" i="1"/>
  <c r="P372" i="1"/>
  <c r="P337" i="1"/>
  <c r="P27" i="1"/>
  <c r="P156" i="1"/>
  <c r="P536" i="1"/>
  <c r="P222" i="1"/>
  <c r="P147" i="1"/>
  <c r="P184" i="1"/>
  <c r="P13" i="1"/>
  <c r="P19" i="1"/>
  <c r="P587" i="1"/>
  <c r="P407" i="1"/>
  <c r="P102" i="1"/>
  <c r="P603" i="1"/>
  <c r="P142" i="1"/>
  <c r="P620" i="1"/>
  <c r="P3" i="1"/>
  <c r="P594" i="1"/>
  <c r="P396" i="1"/>
  <c r="P152" i="1"/>
  <c r="P324" i="1"/>
  <c r="P450" i="1"/>
  <c r="P66" i="1"/>
  <c r="P58" i="1"/>
  <c r="P621" i="1"/>
  <c r="P398" i="1"/>
  <c r="P523" i="1"/>
  <c r="P455" i="1"/>
  <c r="P312" i="1"/>
  <c r="P242" i="1"/>
  <c r="P51" i="1"/>
  <c r="P395" i="1"/>
  <c r="P494" i="1"/>
  <c r="P117" i="1"/>
  <c r="P559" i="1"/>
  <c r="P696" i="1"/>
  <c r="P4" i="1"/>
  <c r="P249" i="1"/>
  <c r="P233" i="1"/>
  <c r="P352" i="1"/>
  <c r="P248" i="1"/>
  <c r="P219" i="1"/>
  <c r="P260" i="1"/>
  <c r="P149" i="1"/>
  <c r="P344" i="1"/>
  <c r="P221" i="1"/>
  <c r="P47" i="1"/>
  <c r="P145" i="1"/>
  <c r="P115" i="1"/>
  <c r="P681" i="1"/>
  <c r="P426" i="1"/>
  <c r="P310" i="1"/>
  <c r="P254" i="1"/>
  <c r="P357" i="1"/>
  <c r="D20" i="16"/>
  <c r="P336" i="1"/>
  <c r="P419" i="1"/>
  <c r="P98" i="1"/>
  <c r="P236" i="1"/>
  <c r="P593" i="1"/>
  <c r="P619" i="1"/>
  <c r="P45" i="1"/>
  <c r="P139" i="1"/>
  <c r="P271" i="1"/>
  <c r="P256" i="1"/>
  <c r="P64" i="1"/>
  <c r="P232" i="1"/>
  <c r="P52" i="1"/>
  <c r="P105" i="1"/>
  <c r="P461" i="1"/>
  <c r="P320" i="1"/>
  <c r="P122" i="1"/>
  <c r="P68" i="1"/>
  <c r="P89" i="1"/>
  <c r="P213" i="1"/>
  <c r="P266" i="1"/>
  <c r="P667" i="1"/>
  <c r="P366" i="1"/>
  <c r="P153" i="1"/>
  <c r="P472" i="1"/>
  <c r="P174" i="1"/>
  <c r="P2" i="1"/>
  <c r="P167" i="1"/>
  <c r="P48" i="1"/>
  <c r="P72" i="1"/>
  <c r="P54" i="1"/>
  <c r="P381" i="1"/>
  <c r="P302" i="1"/>
  <c r="P259" i="1"/>
  <c r="P418" i="1"/>
  <c r="P40" i="1"/>
  <c r="P26" i="1"/>
  <c r="P155" i="1"/>
  <c r="P148" i="1"/>
  <c r="P569" i="1"/>
  <c r="P6" i="1"/>
  <c r="P230" i="1"/>
  <c r="P342" i="1"/>
  <c r="P307" i="1"/>
  <c r="P146" i="1"/>
  <c r="P65" i="1"/>
  <c r="P710" i="1"/>
  <c r="P42" i="1"/>
  <c r="P216" i="1"/>
  <c r="P428" i="1"/>
  <c r="P193" i="1"/>
  <c r="P285" i="1"/>
  <c r="P94" i="1"/>
  <c r="P335" i="1"/>
  <c r="P39" i="1"/>
  <c r="P217" i="1"/>
  <c r="P348" i="1"/>
  <c r="P476" i="1"/>
  <c r="P309" i="1"/>
  <c r="P289" i="1"/>
  <c r="P69" i="1"/>
  <c r="P432" i="1"/>
  <c r="P239" i="1"/>
  <c r="P479" i="1"/>
  <c r="P634" i="1"/>
  <c r="P446" i="1"/>
  <c r="P81" i="1"/>
  <c r="P119" i="1"/>
  <c r="P200" i="1"/>
  <c r="P22" i="1"/>
  <c r="P238" i="1"/>
  <c r="P313" i="1"/>
  <c r="P264" i="1"/>
  <c r="P24" i="1"/>
  <c r="P464" i="1"/>
  <c r="P9" i="1"/>
  <c r="P583" i="1"/>
  <c r="P62" i="1"/>
  <c r="P182" i="1"/>
  <c r="P439" i="1"/>
  <c r="P130" i="1"/>
  <c r="P136" i="1"/>
  <c r="P107" i="1"/>
  <c r="P280" i="1"/>
  <c r="P604" i="1"/>
  <c r="P424" i="1"/>
  <c r="P237" i="1"/>
  <c r="P690" i="1"/>
  <c r="P486" i="1"/>
  <c r="P610" i="1"/>
  <c r="P376" i="1"/>
  <c r="P21" i="1"/>
  <c r="P597" i="1"/>
  <c r="P492" i="1"/>
  <c r="P61" i="1"/>
  <c r="P41" i="1"/>
  <c r="P194" i="1"/>
  <c r="P188" i="1"/>
  <c r="P165" i="1"/>
  <c r="P591" i="1"/>
  <c r="P388" i="1"/>
  <c r="P96" i="1"/>
  <c r="P92" i="1"/>
  <c r="P14" i="1"/>
  <c r="P296" i="1"/>
  <c r="P390" i="1"/>
  <c r="P308" i="1"/>
  <c r="P416" i="1"/>
  <c r="D14" i="16"/>
  <c r="P150" i="1"/>
  <c r="P284" i="1"/>
  <c r="P253" i="1"/>
  <c r="P56" i="1"/>
  <c r="P214" i="1"/>
  <c r="P50" i="1"/>
  <c r="P33" i="1"/>
  <c r="P560" i="1"/>
  <c r="P555" i="1"/>
  <c r="P602" i="1"/>
  <c r="P595" i="1"/>
  <c r="P454" i="1"/>
  <c r="P29" i="1"/>
  <c r="P270" i="1"/>
  <c r="P210" i="1"/>
  <c r="P84" i="1"/>
  <c r="P201" i="1"/>
  <c r="P164" i="1"/>
  <c r="P162" i="1"/>
  <c r="P513" i="1"/>
  <c r="P70" i="1"/>
  <c r="P290" i="1"/>
  <c r="P59" i="1"/>
  <c r="P131" i="1"/>
  <c r="P452" i="1"/>
  <c r="P127" i="1"/>
  <c r="P23" i="1"/>
  <c r="P411" i="1"/>
  <c r="P15" i="1"/>
  <c r="P10" i="1"/>
  <c r="P488" i="1"/>
  <c r="P401" i="1"/>
  <c r="P350" i="1"/>
  <c r="P645" i="1"/>
  <c r="P414" i="1"/>
  <c r="P329" i="1"/>
  <c r="P484" i="1"/>
  <c r="P643" i="1"/>
  <c r="P618" i="1"/>
  <c r="P470" i="1"/>
  <c r="P311" i="1"/>
  <c r="P99" i="1"/>
  <c r="P693" i="1"/>
  <c r="P245" i="1"/>
  <c r="P453" i="1"/>
  <c r="P160" i="1"/>
  <c r="P143" i="1"/>
  <c r="P701" i="1"/>
  <c r="P228" i="1"/>
  <c r="P55" i="1"/>
  <c r="P32" i="1"/>
  <c r="P340" i="1"/>
  <c r="P16" i="1"/>
  <c r="P178" i="1"/>
  <c r="P475" i="1"/>
  <c r="P649" i="1"/>
  <c r="P189" i="1"/>
  <c r="P588" i="1"/>
  <c r="P205" i="1"/>
  <c r="P328" i="1"/>
  <c r="P168" i="1"/>
  <c r="P427" i="1"/>
  <c r="P247" i="1"/>
  <c r="P586" i="1"/>
  <c r="P49" i="1"/>
  <c r="P616" i="1"/>
  <c r="P458" i="1"/>
  <c r="P691" i="1"/>
  <c r="P677" i="1"/>
  <c r="P57" i="1"/>
  <c r="P672" i="1"/>
  <c r="P100" i="1"/>
  <c r="P135" i="1"/>
  <c r="P514" i="1"/>
  <c r="P666" i="1"/>
  <c r="P354" i="1"/>
  <c r="P572" i="1"/>
  <c r="P36" i="1"/>
  <c r="P451" i="1"/>
  <c r="P442" i="1"/>
  <c r="P292" i="1"/>
  <c r="P190" i="1"/>
  <c r="P75" i="1"/>
  <c r="P95" i="1"/>
  <c r="P46" i="14"/>
  <c r="L53" i="14"/>
  <c r="N46" i="14"/>
  <c r="J53" i="14"/>
  <c r="S27" i="14"/>
  <c r="M28" i="14"/>
  <c r="P35" i="1"/>
  <c r="P186" i="1"/>
  <c r="P141" i="1"/>
  <c r="P393" i="1"/>
  <c r="P273" i="1"/>
  <c r="P557" i="1"/>
  <c r="D23" i="16"/>
  <c r="P415" i="1"/>
  <c r="P535" i="1"/>
  <c r="Q229" i="1" l="1"/>
  <c r="D10" i="16"/>
  <c r="C33" i="16"/>
  <c r="E33" i="16"/>
  <c r="C32" i="16"/>
  <c r="E32" i="16"/>
  <c r="E39" i="16"/>
  <c r="C39" i="16"/>
  <c r="C35" i="16"/>
  <c r="E35" i="16"/>
  <c r="C34" i="16"/>
  <c r="E34" i="16"/>
  <c r="E38" i="16"/>
  <c r="C38" i="16"/>
  <c r="C44" i="16"/>
  <c r="E44" i="16"/>
  <c r="C41" i="16"/>
  <c r="E41" i="16"/>
  <c r="C37" i="16"/>
  <c r="E37" i="16"/>
  <c r="Q364" i="1"/>
  <c r="P325" i="1"/>
  <c r="D19" i="16"/>
  <c r="P669" i="1"/>
  <c r="P430" i="1"/>
  <c r="P565" i="1"/>
  <c r="P482" i="1"/>
  <c r="Q170" i="1"/>
  <c r="P170" i="1"/>
  <c r="P371" i="1"/>
  <c r="P431" i="1"/>
  <c r="P493" i="1"/>
  <c r="P517" i="1"/>
  <c r="P405" i="1"/>
  <c r="P192" i="1"/>
  <c r="P255" i="1"/>
  <c r="P599" i="1"/>
  <c r="P399" i="1"/>
  <c r="P181" i="1"/>
  <c r="P389" i="1"/>
  <c r="P173" i="1"/>
  <c r="P400" i="1"/>
  <c r="Q120" i="1"/>
  <c r="Q526" i="1"/>
  <c r="Q104" i="1"/>
  <c r="P125" i="1"/>
  <c r="P689" i="1"/>
  <c r="P157" i="1"/>
  <c r="P206" i="1"/>
  <c r="P199" i="1"/>
  <c r="P86" i="1"/>
  <c r="P300" i="1"/>
  <c r="P314" i="1"/>
  <c r="P101" i="1"/>
  <c r="P606" i="1"/>
  <c r="P108" i="1"/>
  <c r="P704" i="1"/>
  <c r="P287" i="1"/>
  <c r="P508" i="1"/>
  <c r="P172" i="1"/>
  <c r="P437" i="1"/>
  <c r="P231" i="1"/>
  <c r="Q191" i="1"/>
  <c r="P191" i="1"/>
  <c r="P274" i="1"/>
  <c r="P537" i="1"/>
  <c r="P301" i="1"/>
  <c r="P332" i="1"/>
  <c r="P530" i="1"/>
  <c r="P207" i="1"/>
  <c r="P404" i="1"/>
  <c r="P373" i="1"/>
  <c r="P500" i="1"/>
  <c r="P556" i="1"/>
  <c r="P299" i="1"/>
  <c r="P661" i="1"/>
  <c r="P515" i="1"/>
  <c r="P639" i="1"/>
  <c r="P652" i="1"/>
  <c r="P568" i="1"/>
  <c r="P91" i="1"/>
  <c r="P678" i="1"/>
  <c r="P118" i="1"/>
  <c r="P609" i="1"/>
  <c r="P582" i="1"/>
  <c r="Q420" i="1"/>
  <c r="P420" i="1"/>
  <c r="P525" i="1"/>
  <c r="P209" i="1"/>
  <c r="P497" i="1"/>
  <c r="P288" i="1"/>
  <c r="P638" i="1"/>
  <c r="P632" i="1"/>
  <c r="P705" i="1"/>
  <c r="P334" i="1"/>
  <c r="P385" i="1"/>
  <c r="P129" i="1"/>
  <c r="P601" i="1"/>
  <c r="P626" i="1"/>
  <c r="P364" i="1"/>
  <c r="P116" i="1"/>
  <c r="P495" i="1"/>
  <c r="P128" i="1"/>
  <c r="P553" i="1"/>
  <c r="P382" i="1"/>
  <c r="P662" i="1"/>
  <c r="P590" i="1"/>
  <c r="P646" i="1"/>
  <c r="P316" i="1"/>
  <c r="P319" i="1"/>
  <c r="P531" i="1"/>
  <c r="P683" i="1"/>
  <c r="P433" i="1"/>
  <c r="P110" i="1"/>
  <c r="P499" i="1"/>
  <c r="P547" i="1"/>
  <c r="P611" i="1"/>
  <c r="Q611" i="1"/>
  <c r="P443" i="1"/>
  <c r="P298" i="1"/>
  <c r="Q579" i="1"/>
  <c r="P579" i="1"/>
  <c r="P467" i="1"/>
  <c r="P422" i="1"/>
  <c r="Q422" i="1"/>
  <c r="P343" i="1"/>
  <c r="P215" i="1"/>
  <c r="P241" i="1"/>
  <c r="P706" i="1"/>
  <c r="P674" i="1"/>
  <c r="P132" i="1"/>
  <c r="P408" i="1"/>
  <c r="P511" i="1"/>
  <c r="Q394" i="1"/>
  <c r="Q333" i="1"/>
  <c r="P360" i="1"/>
  <c r="P510" i="1"/>
  <c r="P656" i="1"/>
  <c r="P558" i="1"/>
  <c r="P516" i="1"/>
  <c r="P109" i="1"/>
  <c r="P358" i="1"/>
  <c r="P243" i="1"/>
  <c r="P551" i="1"/>
  <c r="P223" i="1"/>
  <c r="P323" i="1"/>
  <c r="P653" i="1"/>
  <c r="P687" i="1"/>
  <c r="P539" i="1"/>
  <c r="P138" i="1"/>
  <c r="P665" i="1"/>
  <c r="P291" i="1"/>
  <c r="P509" i="1"/>
  <c r="P406" i="1"/>
  <c r="Q281" i="1"/>
  <c r="P281" i="1"/>
  <c r="P435" i="1"/>
  <c r="P578" i="1"/>
  <c r="P577" i="1"/>
  <c r="P353" i="1"/>
  <c r="P114" i="1"/>
  <c r="Q161" i="1"/>
  <c r="P161" i="1"/>
  <c r="P171" i="1"/>
  <c r="P650" i="1"/>
  <c r="P581" i="1"/>
  <c r="P562" i="1"/>
  <c r="P542" i="1"/>
  <c r="Q262" i="1"/>
  <c r="P262" i="1"/>
  <c r="P261" i="1"/>
  <c r="Q261" i="1"/>
  <c r="Q528" i="1"/>
  <c r="P528" i="1"/>
  <c r="P121" i="1"/>
  <c r="P564" i="1"/>
  <c r="Q686" i="1"/>
  <c r="P686" i="1"/>
  <c r="Q286" i="1"/>
  <c r="P286" i="1"/>
  <c r="P524" i="1"/>
  <c r="P123" i="1"/>
  <c r="Q267" i="1"/>
  <c r="P637" i="1"/>
  <c r="P682" i="1"/>
  <c r="P707" i="1"/>
  <c r="P636" i="1"/>
  <c r="P297" i="1"/>
  <c r="P87" i="1"/>
  <c r="P635" i="1"/>
  <c r="P397" i="1"/>
  <c r="P34" i="1"/>
  <c r="P436" i="1"/>
  <c r="P277" i="1"/>
  <c r="P612" i="1"/>
  <c r="P154" i="1"/>
  <c r="P673" i="1"/>
  <c r="P685" i="1"/>
  <c r="P369" i="1"/>
  <c r="P179" i="1"/>
  <c r="P183" i="1"/>
  <c r="P392" i="1"/>
  <c r="P532" i="1"/>
  <c r="P322" i="1"/>
  <c r="P478" i="1"/>
  <c r="P263" i="1"/>
  <c r="P473" i="1"/>
  <c r="P275" i="1"/>
  <c r="Q552" i="1"/>
  <c r="P552" i="1"/>
  <c r="Q468" i="1"/>
  <c r="P468" i="1"/>
  <c r="P575" i="1"/>
  <c r="Q77" i="1"/>
  <c r="P77" i="1"/>
  <c r="P625" i="1"/>
  <c r="P629" i="1"/>
  <c r="P657" i="1"/>
  <c r="Q469" i="1"/>
  <c r="P469" i="1"/>
  <c r="Q434" i="1"/>
  <c r="P680" i="1"/>
  <c r="Q503" i="1"/>
  <c r="P425" i="1"/>
  <c r="P204" i="1"/>
  <c r="P197" i="1"/>
  <c r="P676" i="1"/>
  <c r="P169" i="1"/>
  <c r="P218" i="1"/>
  <c r="P679" i="1"/>
  <c r="P305" i="1"/>
  <c r="P459" i="1"/>
  <c r="P347" i="1"/>
  <c r="P151" i="1"/>
  <c r="P345" i="1"/>
  <c r="P490" i="1"/>
  <c r="P293" i="1"/>
  <c r="P403" i="1"/>
  <c r="P246" i="1"/>
  <c r="P441" i="1"/>
  <c r="Q487" i="1"/>
  <c r="Q190" i="1"/>
  <c r="Q514" i="1"/>
  <c r="Q682" i="1"/>
  <c r="Q154" i="1"/>
  <c r="Q500" i="1"/>
  <c r="Q247" i="1"/>
  <c r="Q328" i="1"/>
  <c r="Q177" i="1"/>
  <c r="Q649" i="1"/>
  <c r="Q340" i="1"/>
  <c r="Q453" i="1"/>
  <c r="Q311" i="1"/>
  <c r="Q551" i="1"/>
  <c r="Q484" i="1"/>
  <c r="Q350" i="1"/>
  <c r="Q488" i="1"/>
  <c r="Q15" i="1"/>
  <c r="Q411" i="1"/>
  <c r="Q127" i="1"/>
  <c r="Q131" i="1"/>
  <c r="Q84" i="1"/>
  <c r="Q29" i="1"/>
  <c r="Q33" i="1"/>
  <c r="Q56" i="1"/>
  <c r="Q404" i="1"/>
  <c r="Q360" i="1"/>
  <c r="Q14" i="1"/>
  <c r="Q674" i="1"/>
  <c r="Q591" i="1"/>
  <c r="Q41" i="1"/>
  <c r="Q376" i="1"/>
  <c r="Q690" i="1"/>
  <c r="Q604" i="1"/>
  <c r="Q439" i="1"/>
  <c r="Q464" i="1"/>
  <c r="Q313" i="1"/>
  <c r="Q238" i="1"/>
  <c r="Q634" i="1"/>
  <c r="Q239" i="1"/>
  <c r="Q39" i="1"/>
  <c r="Q216" i="1"/>
  <c r="Q146" i="1"/>
  <c r="Q342" i="1"/>
  <c r="Q230" i="1"/>
  <c r="Q155" i="1"/>
  <c r="Q40" i="1"/>
  <c r="Q433" i="1"/>
  <c r="Q167" i="1"/>
  <c r="Q174" i="1"/>
  <c r="Q542" i="1"/>
  <c r="Q129" i="1"/>
  <c r="Q105" i="1"/>
  <c r="Q64" i="1"/>
  <c r="Q271" i="1"/>
  <c r="Q236" i="1"/>
  <c r="Q336" i="1"/>
  <c r="Q254" i="1"/>
  <c r="Q426" i="1"/>
  <c r="Q157" i="1"/>
  <c r="Q47" i="1"/>
  <c r="Q149" i="1"/>
  <c r="Q352" i="1"/>
  <c r="Q233" i="1"/>
  <c r="Q490" i="1"/>
  <c r="Q508" i="1"/>
  <c r="Q559" i="1"/>
  <c r="Q382" i="1"/>
  <c r="Q117" i="1"/>
  <c r="Q263" i="1"/>
  <c r="Q51" i="1"/>
  <c r="Q369" i="1"/>
  <c r="Q455" i="1"/>
  <c r="Q621" i="1"/>
  <c r="Q687" i="1"/>
  <c r="Q324" i="1"/>
  <c r="Q448" i="1"/>
  <c r="Q700" i="1"/>
  <c r="Q587" i="1"/>
  <c r="Q222" i="1"/>
  <c r="Q156" i="1"/>
  <c r="Q337" i="1"/>
  <c r="Q11" i="1"/>
  <c r="Q495" i="1"/>
  <c r="Q132" i="1"/>
  <c r="Q429" i="1"/>
  <c r="Q679" i="1"/>
  <c r="Q108" i="1"/>
  <c r="Q463" i="1"/>
  <c r="Q87" i="1"/>
  <c r="Q543" i="1"/>
  <c r="Q564" i="1"/>
  <c r="Q399" i="1"/>
  <c r="Q661" i="1"/>
  <c r="Q12" i="1"/>
  <c r="Q474" i="1"/>
  <c r="Q185" i="1"/>
  <c r="Q351" i="1"/>
  <c r="Q517" i="1"/>
  <c r="Q74" i="1"/>
  <c r="Q288" i="1"/>
  <c r="Q134" i="1"/>
  <c r="Q8" i="1"/>
  <c r="Q321" i="1"/>
  <c r="Q282" i="1"/>
  <c r="Q622" i="1"/>
  <c r="Q163" i="1"/>
  <c r="Q109" i="1"/>
  <c r="Q113" i="1"/>
  <c r="Q493" i="1"/>
  <c r="Q531" i="1"/>
  <c r="Q101" i="1"/>
  <c r="Q111" i="1"/>
  <c r="Q339" i="1"/>
  <c r="Q78" i="1"/>
  <c r="Q250" i="1"/>
  <c r="Q465" i="1"/>
  <c r="Q412" i="1"/>
  <c r="Q63" i="1"/>
  <c r="Q705" i="1"/>
  <c r="Q5" i="1"/>
  <c r="Q331" i="1"/>
  <c r="Q358" i="1"/>
  <c r="Q489" i="1"/>
  <c r="Q403" i="1"/>
  <c r="Q373" i="1"/>
  <c r="Q421" i="1"/>
  <c r="Q269" i="1"/>
  <c r="Q60" i="1"/>
  <c r="Q71" i="1"/>
  <c r="Q283" i="1"/>
  <c r="Q437" i="1"/>
  <c r="Q402" i="1"/>
  <c r="Q447" i="1"/>
  <c r="Q605" i="1"/>
  <c r="Q549" i="1"/>
  <c r="Q481" i="1"/>
  <c r="Q400" i="1"/>
  <c r="Q442" i="1"/>
  <c r="Q572" i="1"/>
  <c r="Q666" i="1"/>
  <c r="Q100" i="1"/>
  <c r="Q672" i="1"/>
  <c r="Q57" i="1"/>
  <c r="Q458" i="1"/>
  <c r="Q616" i="1"/>
  <c r="Q511" i="1"/>
  <c r="Q427" i="1"/>
  <c r="Q588" i="1"/>
  <c r="Q243" i="1"/>
  <c r="Q178" i="1"/>
  <c r="Q228" i="1"/>
  <c r="Q334" i="1"/>
  <c r="Q618" i="1"/>
  <c r="Q329" i="1"/>
  <c r="Q10" i="1"/>
  <c r="Q23" i="1"/>
  <c r="Q452" i="1"/>
  <c r="Q59" i="1"/>
  <c r="Q70" i="1"/>
  <c r="Q162" i="1"/>
  <c r="Q210" i="1"/>
  <c r="Q454" i="1"/>
  <c r="Q602" i="1"/>
  <c r="Q50" i="1"/>
  <c r="Q284" i="1"/>
  <c r="Q308" i="1"/>
  <c r="Q199" i="1"/>
  <c r="Q92" i="1"/>
  <c r="Q482" i="1"/>
  <c r="Q188" i="1"/>
  <c r="Q61" i="1"/>
  <c r="Q597" i="1"/>
  <c r="Q280" i="1"/>
  <c r="Q130" i="1"/>
  <c r="Q182" i="1"/>
  <c r="Q431" i="1"/>
  <c r="Q583" i="1"/>
  <c r="Q305" i="1"/>
  <c r="Q211" i="1"/>
  <c r="Q24" i="1"/>
  <c r="Q22" i="1"/>
  <c r="Q119" i="1"/>
  <c r="Q69" i="1"/>
  <c r="Q309" i="1"/>
  <c r="Q476" i="1"/>
  <c r="Q335" i="1"/>
  <c r="Q193" i="1"/>
  <c r="Q710" i="1"/>
  <c r="Q65" i="1"/>
  <c r="Q554" i="1"/>
  <c r="Q6" i="1"/>
  <c r="Q569" i="1"/>
  <c r="Q26" i="1"/>
  <c r="Q231" i="1"/>
  <c r="Q302" i="1"/>
  <c r="Q86" i="1"/>
  <c r="Q472" i="1"/>
  <c r="Q667" i="1"/>
  <c r="Q89" i="1"/>
  <c r="Q68" i="1"/>
  <c r="Q122" i="1"/>
  <c r="Q320" i="1"/>
  <c r="Q299" i="1"/>
  <c r="Q232" i="1"/>
  <c r="Q256" i="1"/>
  <c r="Q139" i="1"/>
  <c r="Q98" i="1"/>
  <c r="Q626" i="1"/>
  <c r="Q343" i="1"/>
  <c r="Q681" i="1"/>
  <c r="Q314" i="1"/>
  <c r="Q221" i="1"/>
  <c r="Q260" i="1"/>
  <c r="Q248" i="1"/>
  <c r="Q249" i="1"/>
  <c r="Q615" i="1"/>
  <c r="Q494" i="1"/>
  <c r="Q206" i="1"/>
  <c r="Q114" i="1"/>
  <c r="Q523" i="1"/>
  <c r="Q66" i="1"/>
  <c r="Q152" i="1"/>
  <c r="Q396" i="1"/>
  <c r="Q142" i="1"/>
  <c r="Q639" i="1"/>
  <c r="Q473" i="1"/>
  <c r="Q184" i="1"/>
  <c r="Q372" i="1"/>
  <c r="Q410" i="1"/>
  <c r="Q246" i="1"/>
  <c r="Q676" i="1"/>
  <c r="Q345" i="1"/>
  <c r="Q326" i="1"/>
  <c r="Q518" i="1"/>
  <c r="Q103" i="1"/>
  <c r="Q438" i="1"/>
  <c r="Q112" i="1"/>
  <c r="Q529" i="1"/>
  <c r="Q20" i="1"/>
  <c r="Q202" i="1"/>
  <c r="Q338" i="1"/>
  <c r="Q226" i="1"/>
  <c r="Q662" i="1"/>
  <c r="Q67" i="1"/>
  <c r="Q548" i="1"/>
  <c r="Q18" i="1"/>
  <c r="Q278" i="1"/>
  <c r="Q208" i="1"/>
  <c r="Q88" i="1"/>
  <c r="Q179" i="1"/>
  <c r="Q257" i="1"/>
  <c r="Q172" i="1"/>
  <c r="Q704" i="1"/>
  <c r="Q300" i="1"/>
  <c r="Q235" i="1"/>
  <c r="Q291" i="1"/>
  <c r="Q306" i="1"/>
  <c r="Q258" i="1"/>
  <c r="Q79" i="1"/>
  <c r="Q359" i="1"/>
  <c r="Q159" i="1"/>
  <c r="Q441" i="1"/>
  <c r="Q509" i="1"/>
  <c r="Q43" i="1"/>
  <c r="Q671" i="1"/>
  <c r="Q327" i="1"/>
  <c r="Q456" i="1"/>
  <c r="Q322" i="1"/>
  <c r="Q596" i="1"/>
  <c r="Q46" i="1"/>
  <c r="Q224" i="1"/>
  <c r="Q519" i="1"/>
  <c r="Q82" i="1"/>
  <c r="Q38" i="1"/>
  <c r="Q183" i="1"/>
  <c r="Q85" i="1"/>
  <c r="Q392" i="1"/>
  <c r="Q91" i="1"/>
  <c r="Q95" i="1"/>
  <c r="Q75" i="1"/>
  <c r="Q292" i="1"/>
  <c r="Q451" i="1"/>
  <c r="Q637" i="1"/>
  <c r="Q135" i="1"/>
  <c r="Q677" i="1"/>
  <c r="Q405" i="1"/>
  <c r="Q49" i="1"/>
  <c r="Q586" i="1"/>
  <c r="Q168" i="1"/>
  <c r="Q475" i="1"/>
  <c r="Q32" i="1"/>
  <c r="Q55" i="1"/>
  <c r="Q701" i="1"/>
  <c r="Q143" i="1"/>
  <c r="Q693" i="1"/>
  <c r="Q470" i="1"/>
  <c r="Q683" i="1"/>
  <c r="Q414" i="1"/>
  <c r="Q401" i="1"/>
  <c r="Q218" i="1"/>
  <c r="Q244" i="1"/>
  <c r="Q673" i="1"/>
  <c r="Q513" i="1"/>
  <c r="Q164" i="1"/>
  <c r="Q385" i="1"/>
  <c r="Q595" i="1"/>
  <c r="Q555" i="1"/>
  <c r="Q623" i="1"/>
  <c r="Q253" i="1"/>
  <c r="Q590" i="1"/>
  <c r="Q150" i="1"/>
  <c r="Q390" i="1"/>
  <c r="Q646" i="1"/>
  <c r="Q296" i="1"/>
  <c r="Q96" i="1"/>
  <c r="Q121" i="1"/>
  <c r="Q553" i="1"/>
  <c r="Q194" i="1"/>
  <c r="Q492" i="1"/>
  <c r="Q707" i="1"/>
  <c r="Q703" i="1"/>
  <c r="Q610" i="1"/>
  <c r="Q237" i="1"/>
  <c r="Q575" i="1"/>
  <c r="Q107" i="1"/>
  <c r="Q62" i="1"/>
  <c r="Q9" i="1"/>
  <c r="Q316" i="1"/>
  <c r="Q303" i="1"/>
  <c r="Q319" i="1"/>
  <c r="Q81" i="1"/>
  <c r="Q556" i="1"/>
  <c r="Q348" i="1"/>
  <c r="Q443" i="1"/>
  <c r="Q94" i="1"/>
  <c r="Q428" i="1"/>
  <c r="Q524" i="1"/>
  <c r="Q307" i="1"/>
  <c r="Q148" i="1"/>
  <c r="Q625" i="1"/>
  <c r="Q636" i="1"/>
  <c r="Q151" i="1"/>
  <c r="Q418" i="1"/>
  <c r="Q381" i="1"/>
  <c r="Q2" i="1"/>
  <c r="Q153" i="1"/>
  <c r="Q266" i="1"/>
  <c r="Q34" i="1"/>
  <c r="Q223" i="1"/>
  <c r="Q461" i="1"/>
  <c r="Q52" i="1"/>
  <c r="Q601" i="1"/>
  <c r="Q436" i="1"/>
  <c r="Q45" i="1"/>
  <c r="Q323" i="1"/>
  <c r="Q310" i="1"/>
  <c r="Q115" i="1"/>
  <c r="Q277" i="1"/>
  <c r="Q219" i="1"/>
  <c r="Q197" i="1"/>
  <c r="Q696" i="1"/>
  <c r="Q558" i="1"/>
  <c r="Q395" i="1"/>
  <c r="Q242" i="1"/>
  <c r="Q398" i="1"/>
  <c r="Q450" i="1"/>
  <c r="Q413" i="1"/>
  <c r="Q3" i="1"/>
  <c r="Q603" i="1"/>
  <c r="Q407" i="1"/>
  <c r="Q19" i="1"/>
  <c r="Q116" i="1"/>
  <c r="Q27" i="1"/>
  <c r="Q7" i="1"/>
  <c r="Q126" i="1"/>
  <c r="Q680" i="1"/>
  <c r="Q606" i="1"/>
  <c r="Q169" i="1"/>
  <c r="Q678" i="1"/>
  <c r="Q124" i="1"/>
  <c r="Q240" i="1"/>
  <c r="Q365" i="1"/>
  <c r="Q212" i="1"/>
  <c r="Q367" i="1"/>
  <c r="Q275" i="1"/>
  <c r="Q158" i="1"/>
  <c r="Q702" i="1"/>
  <c r="Q17" i="1"/>
  <c r="Q195" i="1"/>
  <c r="Q670" i="1"/>
  <c r="Q566" i="1"/>
  <c r="Q477" i="1"/>
  <c r="Q53" i="1"/>
  <c r="Q251" i="1"/>
  <c r="Q293" i="1"/>
  <c r="Q133" i="1"/>
  <c r="Q25" i="1"/>
  <c r="Q220" i="1"/>
  <c r="Q110" i="1"/>
  <c r="Q198" i="1"/>
  <c r="Q187" i="1"/>
  <c r="Q688" i="1"/>
  <c r="Q355" i="1"/>
  <c r="Q544" i="1"/>
  <c r="Q505" i="1"/>
  <c r="Q138" i="1"/>
  <c r="Q330" i="1"/>
  <c r="Q90" i="1"/>
  <c r="Q265" i="1"/>
  <c r="Q440" i="1"/>
  <c r="Q73" i="1"/>
  <c r="Q144" i="1"/>
  <c r="Q362" i="1"/>
  <c r="Q80" i="1"/>
  <c r="Q180" i="1"/>
  <c r="Q209" i="1"/>
  <c r="Q315" i="1"/>
  <c r="Q118" i="1"/>
  <c r="Q669" i="1"/>
  <c r="Q466" i="1"/>
  <c r="Q166" i="1"/>
  <c r="Q225" i="1"/>
  <c r="Q44" i="1"/>
  <c r="Q406" i="1"/>
  <c r="Q480" i="1"/>
  <c r="Q584" i="1"/>
  <c r="Q227" i="1"/>
  <c r="Q204" i="1"/>
  <c r="Q459" i="1"/>
  <c r="Q36" i="1"/>
  <c r="Q354" i="1"/>
  <c r="Q567" i="1"/>
  <c r="Q691" i="1"/>
  <c r="Q656" i="1"/>
  <c r="Q287" i="1"/>
  <c r="Q205" i="1"/>
  <c r="Q189" i="1"/>
  <c r="Q16" i="1"/>
  <c r="Q160" i="1"/>
  <c r="Q245" i="1"/>
  <c r="Q99" i="1"/>
  <c r="Q643" i="1"/>
  <c r="Q645" i="1"/>
  <c r="Q347" i="1"/>
  <c r="Q290" i="1"/>
  <c r="Q515" i="1"/>
  <c r="Q201" i="1"/>
  <c r="Q270" i="1"/>
  <c r="Q560" i="1"/>
  <c r="Q214" i="1"/>
  <c r="Q106" i="1"/>
  <c r="Q416" i="1"/>
  <c r="Q685" i="1"/>
  <c r="Q215" i="1"/>
  <c r="Q380" i="1"/>
  <c r="Q388" i="1"/>
  <c r="Q165" i="1"/>
  <c r="Q21" i="1"/>
  <c r="Q486" i="1"/>
  <c r="Q424" i="1"/>
  <c r="Q136" i="1"/>
  <c r="Q624" i="1"/>
  <c r="Q173" i="1"/>
  <c r="Q123" i="1"/>
  <c r="Q387" i="1"/>
  <c r="Q264" i="1"/>
  <c r="Q200" i="1"/>
  <c r="Q446" i="1"/>
  <c r="Q479" i="1"/>
  <c r="Q432" i="1"/>
  <c r="Q289" i="1"/>
  <c r="Q217" i="1"/>
  <c r="Q285" i="1"/>
  <c r="Q42" i="1"/>
  <c r="Q478" i="1"/>
  <c r="Q54" i="1"/>
  <c r="Q72" i="1"/>
  <c r="Q48" i="1"/>
  <c r="Q325" i="1"/>
  <c r="Q366" i="1"/>
  <c r="Q213" i="1"/>
  <c r="Q301" i="1"/>
  <c r="Q532" i="1"/>
  <c r="Q547" i="1"/>
  <c r="Q171" i="1"/>
  <c r="Q619" i="1"/>
  <c r="Q593" i="1"/>
  <c r="Q419" i="1"/>
  <c r="Q357" i="1"/>
  <c r="Q145" i="1"/>
  <c r="Q344" i="1"/>
  <c r="Q332" i="1"/>
  <c r="Q706" i="1"/>
  <c r="Q4" i="1"/>
  <c r="Q361" i="1"/>
  <c r="Q425" i="1"/>
  <c r="Q312" i="1"/>
  <c r="Q58" i="1"/>
  <c r="Q594" i="1"/>
  <c r="Q620" i="1"/>
  <c r="Q102" i="1"/>
  <c r="Q297" i="1"/>
  <c r="Q13" i="1"/>
  <c r="Q147" i="1"/>
  <c r="Q536" i="1"/>
  <c r="Q93" i="1"/>
  <c r="Q304" i="1"/>
  <c r="Q598" i="1"/>
  <c r="Q563" i="1"/>
  <c r="Q272" i="1"/>
  <c r="Q295" i="1"/>
  <c r="Q577" i="1"/>
  <c r="Q234" i="1"/>
  <c r="Q196" i="1"/>
  <c r="Q28" i="1"/>
  <c r="Q317" i="1"/>
  <c r="Q137" i="1"/>
  <c r="Q635" i="1"/>
  <c r="Q389" i="1"/>
  <c r="Q504" i="1"/>
  <c r="Q76" i="1"/>
  <c r="Q516" i="1"/>
  <c r="Q37" i="1"/>
  <c r="Q252" i="1"/>
  <c r="Q128" i="1"/>
  <c r="Q539" i="1"/>
  <c r="Q397" i="1"/>
  <c r="Q630" i="1"/>
  <c r="Q83" i="1"/>
  <c r="Q294" i="1"/>
  <c r="Q140" i="1"/>
  <c r="Q530" i="1"/>
  <c r="Q652" i="1"/>
  <c r="Q574" i="1"/>
  <c r="Q279" i="1"/>
  <c r="Q698" i="1"/>
  <c r="Q460" i="1"/>
  <c r="Q176" i="1"/>
  <c r="Q349" i="1"/>
  <c r="Q378" i="1"/>
  <c r="Q203" i="1"/>
  <c r="Q612" i="1"/>
  <c r="Q318" i="1"/>
  <c r="Q207" i="1"/>
  <c r="Q276" i="1"/>
  <c r="Q684" i="1"/>
  <c r="Q31" i="1"/>
  <c r="Q568" i="1"/>
  <c r="Q368" i="1"/>
  <c r="Q374" i="1"/>
  <c r="Q483" i="1"/>
  <c r="Q709" i="1"/>
  <c r="Q485" i="1"/>
  <c r="Q653" i="1"/>
  <c r="Q97" i="1"/>
  <c r="Q30" i="1"/>
  <c r="Q274" i="1"/>
  <c r="Q491" i="1"/>
  <c r="Q393" i="1"/>
  <c r="Q689" i="1"/>
  <c r="Q141" i="1"/>
  <c r="Q535" i="1"/>
  <c r="Q557" i="1"/>
  <c r="Q186" i="1"/>
  <c r="Q125" i="1"/>
  <c r="Q415" i="1"/>
  <c r="Q510" i="1"/>
  <c r="Q273" i="1"/>
  <c r="Q35" i="1"/>
  <c r="Q430" i="1" l="1"/>
  <c r="Q192" i="1"/>
  <c r="Q540" i="1"/>
  <c r="Q181" i="1"/>
  <c r="Q175" i="1"/>
  <c r="Q609" i="1"/>
  <c r="Q371" i="1"/>
  <c r="Q599" i="1"/>
  <c r="Q565" i="1"/>
  <c r="Q255" i="1"/>
  <c r="Q607" i="1"/>
  <c r="Q600" i="1"/>
  <c r="Q640" i="1"/>
  <c r="Q650" i="1"/>
  <c r="Q525" i="1"/>
  <c r="Q638" i="1"/>
  <c r="Q467" i="1"/>
  <c r="E31" i="16"/>
  <c r="C31" i="16"/>
  <c r="Q298" i="1"/>
  <c r="Q537" i="1"/>
  <c r="Q578" i="1"/>
  <c r="Q499" i="1"/>
  <c r="D15" i="16"/>
  <c r="C40" i="16"/>
  <c r="E40" i="16"/>
  <c r="D21" i="16"/>
  <c r="P501" i="1"/>
  <c r="Q497" i="1"/>
  <c r="Q582" i="1"/>
  <c r="Q632" i="1"/>
  <c r="Q580" i="1"/>
  <c r="Q408" i="1"/>
  <c r="Q241" i="1"/>
  <c r="Q581" i="1"/>
  <c r="P647" i="1"/>
  <c r="Q506" i="1"/>
  <c r="P664" i="1"/>
  <c r="P668" i="1"/>
  <c r="P356" i="1"/>
  <c r="Q259" i="1"/>
  <c r="Q657" i="1"/>
  <c r="P695" i="1"/>
  <c r="P663" i="1"/>
  <c r="P571" i="1"/>
  <c r="P614" i="1"/>
  <c r="Q562" i="1"/>
  <c r="Q512" i="1"/>
  <c r="Q449" i="1"/>
  <c r="Q435" i="1"/>
  <c r="Q268" i="1"/>
  <c r="Q353" i="1"/>
  <c r="P538" i="1"/>
  <c r="P585" i="1"/>
  <c r="P520" i="1"/>
  <c r="P534" i="1"/>
  <c r="P522" i="1"/>
  <c r="P697" i="1"/>
  <c r="P576" i="1"/>
  <c r="P699" i="1"/>
  <c r="P346" i="1"/>
  <c r="P383" i="1"/>
  <c r="P502" i="1"/>
  <c r="P617" i="1"/>
  <c r="P386" i="1"/>
  <c r="P445" i="1"/>
  <c r="P341" i="1"/>
  <c r="P409" i="1"/>
  <c r="P628" i="1"/>
  <c r="P384" i="1"/>
  <c r="P546" i="1"/>
  <c r="P471" i="1"/>
  <c r="P391" i="1"/>
  <c r="P379" i="1"/>
  <c r="P462" i="1"/>
  <c r="P457" i="1"/>
  <c r="P692" i="1"/>
  <c r="P631" i="1"/>
  <c r="P550" i="1"/>
  <c r="P444" i="1"/>
  <c r="P377" i="1"/>
  <c r="P659" i="1"/>
  <c r="P363" i="1"/>
  <c r="P417" i="1"/>
  <c r="P592" i="1"/>
  <c r="P370" i="1"/>
  <c r="Q665" i="1"/>
  <c r="Q375" i="1"/>
  <c r="Q507" i="1"/>
  <c r="C36" i="16" l="1"/>
  <c r="E36" i="16"/>
  <c r="C42" i="16"/>
  <c r="E42" i="16"/>
  <c r="Q501" i="1"/>
  <c r="Q629" i="1"/>
  <c r="Q647" i="1"/>
  <c r="Q668" i="1"/>
  <c r="Q695" i="1"/>
  <c r="Q663" i="1"/>
  <c r="Q571" i="1"/>
  <c r="Q356" i="1"/>
  <c r="Q538" i="1"/>
  <c r="Q614" i="1"/>
  <c r="P633" i="1"/>
  <c r="P496" i="1"/>
  <c r="Q391" i="1"/>
  <c r="P541" i="1"/>
  <c r="Q383" i="1"/>
  <c r="P655" i="1"/>
  <c r="P608" i="1"/>
  <c r="Q534" i="1"/>
  <c r="P694" i="1"/>
  <c r="P675" i="1"/>
  <c r="Q692" i="1"/>
  <c r="Q546" i="1"/>
  <c r="Q409" i="1"/>
  <c r="Q617" i="1"/>
  <c r="P498" i="1"/>
  <c r="Q699" i="1"/>
  <c r="P527" i="1"/>
  <c r="P545" i="1"/>
  <c r="Q471" i="1"/>
  <c r="Q628" i="1"/>
  <c r="P708" i="1"/>
  <c r="P644" i="1"/>
  <c r="P561" i="1"/>
  <c r="Q659" i="1"/>
  <c r="Q550" i="1"/>
  <c r="Q631" i="1"/>
  <c r="Q457" i="1"/>
  <c r="P658" i="1"/>
  <c r="Q341" i="1"/>
  <c r="Q664" i="1"/>
  <c r="Q522" i="1"/>
  <c r="P651" i="1"/>
  <c r="P641" i="1"/>
  <c r="P613" i="1"/>
  <c r="P589" i="1"/>
  <c r="P660" i="1"/>
  <c r="Q370" i="1"/>
  <c r="Q462" i="1"/>
  <c r="P573" i="1"/>
  <c r="Q445" i="1"/>
  <c r="P570" i="1"/>
  <c r="Q576" i="1"/>
  <c r="Q697" i="1"/>
  <c r="P521" i="1"/>
  <c r="Q520" i="1"/>
  <c r="P648" i="1"/>
  <c r="Q585" i="1"/>
  <c r="Q417" i="1"/>
  <c r="Q363" i="1"/>
  <c r="Q444" i="1"/>
  <c r="P423" i="1"/>
  <c r="P642" i="1"/>
  <c r="P654" i="1"/>
  <c r="Q502" i="1"/>
  <c r="P627" i="1"/>
  <c r="Q592" i="1"/>
  <c r="Q377" i="1"/>
  <c r="P533" i="1"/>
  <c r="Q379" i="1"/>
  <c r="Q384" i="1"/>
  <c r="Q386" i="1"/>
  <c r="Q346" i="1"/>
  <c r="H21" i="16"/>
  <c r="F21" i="16"/>
  <c r="H17" i="16"/>
  <c r="F22" i="16"/>
  <c r="H22" i="16"/>
  <c r="H24" i="16"/>
  <c r="K557" i="1"/>
  <c r="Q423" i="1" l="1"/>
  <c r="Q642" i="1"/>
  <c r="Q648" i="1"/>
  <c r="Q521" i="1"/>
  <c r="Q561" i="1"/>
  <c r="Q545" i="1"/>
  <c r="Q498" i="1"/>
  <c r="Q633" i="1"/>
  <c r="Q694" i="1"/>
  <c r="Q533" i="1"/>
  <c r="Q573" i="1"/>
  <c r="Q641" i="1"/>
  <c r="Q651" i="1"/>
  <c r="Q708" i="1"/>
  <c r="Q675" i="1"/>
  <c r="Q608" i="1"/>
  <c r="Q541" i="1"/>
  <c r="Q654" i="1"/>
  <c r="Q589" i="1"/>
  <c r="Q658" i="1"/>
  <c r="Q655" i="1"/>
  <c r="Q527" i="1"/>
  <c r="Q627" i="1"/>
  <c r="Q570" i="1"/>
  <c r="Q660" i="1"/>
  <c r="Q613" i="1"/>
  <c r="Q644" i="1"/>
  <c r="Q496" i="1"/>
  <c r="K341" i="1"/>
  <c r="K70" i="1"/>
  <c r="K367" i="1"/>
  <c r="K189" i="1"/>
  <c r="K463" i="1"/>
  <c r="K418" i="1"/>
  <c r="K483" i="1"/>
  <c r="K528" i="1"/>
  <c r="K434" i="1"/>
  <c r="K547" i="1"/>
  <c r="K23" i="1"/>
  <c r="K247" i="1"/>
  <c r="K52" i="1"/>
  <c r="K603" i="1"/>
  <c r="K170" i="1"/>
  <c r="K688" i="1"/>
  <c r="K575" i="1"/>
  <c r="K427" i="1"/>
  <c r="K495" i="1"/>
  <c r="K71" i="1"/>
  <c r="K260" i="1"/>
  <c r="K225" i="1"/>
  <c r="K413" i="1"/>
  <c r="K451" i="1"/>
  <c r="K335" i="1"/>
  <c r="K329" i="1"/>
  <c r="K332" i="1"/>
  <c r="K89" i="1"/>
  <c r="K582" i="1"/>
  <c r="K120" i="1"/>
  <c r="K374" i="1"/>
  <c r="K152" i="1"/>
  <c r="K590" i="1"/>
  <c r="K404" i="1"/>
  <c r="K481" i="1"/>
  <c r="K625" i="1"/>
  <c r="K517" i="1"/>
  <c r="K592" i="1"/>
  <c r="K368" i="1"/>
  <c r="K396" i="1"/>
  <c r="K685" i="1"/>
  <c r="K13" i="1"/>
  <c r="K36" i="1"/>
  <c r="K516" i="1"/>
  <c r="K165" i="1"/>
  <c r="K572" i="1"/>
  <c r="K314" i="1"/>
  <c r="K257" i="1"/>
  <c r="K72" i="1"/>
  <c r="K492" i="1"/>
  <c r="K102" i="1"/>
  <c r="K327" i="1"/>
  <c r="K464" i="1"/>
  <c r="K206" i="1"/>
  <c r="K446" i="1"/>
  <c r="K469" i="1"/>
  <c r="K107" i="1"/>
  <c r="K9" i="1"/>
  <c r="K113" i="1"/>
  <c r="K530" i="1"/>
  <c r="K618" i="1"/>
  <c r="K566" i="1"/>
  <c r="K119" i="1"/>
  <c r="K709" i="1"/>
  <c r="K500" i="1"/>
  <c r="K691" i="1"/>
  <c r="K558" i="1"/>
  <c r="K440" i="1"/>
  <c r="K612" i="1"/>
  <c r="K43" i="1"/>
  <c r="K180" i="1"/>
  <c r="K502" i="1"/>
  <c r="L502" i="1" s="1"/>
  <c r="K51" i="1"/>
  <c r="K387" i="1"/>
  <c r="K703" i="1"/>
  <c r="K594" i="1"/>
  <c r="K609" i="1"/>
  <c r="K266" i="1"/>
  <c r="K505" i="1"/>
  <c r="K662" i="1"/>
  <c r="K47" i="1"/>
  <c r="K439" i="1"/>
  <c r="K251" i="1"/>
  <c r="K86" i="1"/>
  <c r="K17" i="1"/>
  <c r="K486" i="1"/>
  <c r="K348" i="1"/>
  <c r="K477" i="1"/>
  <c r="K101" i="1"/>
  <c r="K649" i="1"/>
  <c r="K217" i="1"/>
  <c r="K237" i="1"/>
  <c r="K399" i="1"/>
  <c r="K386" i="1"/>
  <c r="K203" i="1"/>
  <c r="K534" i="1"/>
  <c r="K406" i="1"/>
  <c r="K147" i="1"/>
  <c r="K91" i="1"/>
  <c r="K177" i="1"/>
  <c r="K385" i="1"/>
  <c r="K299" i="1"/>
  <c r="K431" i="1"/>
  <c r="K671" i="1"/>
  <c r="K543" i="1"/>
  <c r="K513" i="1"/>
  <c r="K338" i="1"/>
  <c r="K473" i="1"/>
  <c r="K445" i="1"/>
  <c r="K145" i="1"/>
  <c r="K161" i="1"/>
  <c r="K322" i="1"/>
  <c r="K442" i="1"/>
  <c r="K262" i="1"/>
  <c r="K696" i="1"/>
  <c r="K693" i="1"/>
  <c r="K38" i="1"/>
  <c r="K491" i="1"/>
  <c r="K588" i="1"/>
  <c r="K166" i="1"/>
  <c r="K53" i="1"/>
  <c r="K433" i="1"/>
  <c r="K378" i="1"/>
  <c r="K383" i="1"/>
  <c r="K568" i="1"/>
  <c r="K256" i="1"/>
  <c r="K562" i="1"/>
  <c r="K244" i="1"/>
  <c r="K183" i="1"/>
  <c r="K241" i="1"/>
  <c r="K173" i="1"/>
  <c r="K294" i="1"/>
  <c r="K169" i="1"/>
  <c r="K349" i="1"/>
  <c r="K301" i="1"/>
  <c r="K254" i="1"/>
  <c r="K411" i="1"/>
  <c r="K126" i="1"/>
  <c r="K127" i="1"/>
  <c r="K663" i="1"/>
  <c r="K190" i="1"/>
  <c r="K219" i="1"/>
  <c r="K6" i="1"/>
  <c r="K255" i="1"/>
  <c r="K412" i="1"/>
  <c r="K221" i="1"/>
  <c r="K614" i="1"/>
  <c r="K34" i="1"/>
  <c r="K328" i="1"/>
  <c r="K208" i="1"/>
  <c r="K417" i="1"/>
  <c r="K182" i="1"/>
  <c r="K28" i="1"/>
  <c r="K680" i="1"/>
  <c r="K109" i="1"/>
  <c r="K544" i="1"/>
  <c r="K667" i="1"/>
  <c r="K54" i="1"/>
  <c r="K635" i="1"/>
  <c r="K564" i="1"/>
  <c r="K312" i="1"/>
  <c r="K201" i="1"/>
  <c r="K46" i="1"/>
  <c r="K679" i="1"/>
  <c r="K174" i="1"/>
  <c r="K565" i="1"/>
  <c r="K365" i="1"/>
  <c r="K664" i="1"/>
  <c r="K354" i="1"/>
  <c r="K607" i="1"/>
  <c r="K18" i="1"/>
  <c r="K359" i="1"/>
  <c r="K58" i="1"/>
  <c r="K621" i="1"/>
  <c r="H12" i="16"/>
  <c r="K522" i="1"/>
  <c r="K597" i="1"/>
  <c r="K432" i="1"/>
  <c r="K537" i="1"/>
  <c r="K591" i="1"/>
  <c r="K176" i="1"/>
  <c r="K710" i="1"/>
  <c r="K704" i="1"/>
  <c r="K595" i="1"/>
  <c r="K611" i="1"/>
  <c r="K286" i="1"/>
  <c r="K485" i="1"/>
  <c r="K121" i="1"/>
  <c r="K27" i="1"/>
  <c r="K290" i="1"/>
  <c r="K220" i="1"/>
  <c r="K162" i="1"/>
  <c r="K132" i="1"/>
  <c r="K497" i="1"/>
  <c r="K657" i="1"/>
  <c r="K672" i="1"/>
  <c r="K62" i="1"/>
  <c r="K114" i="1"/>
  <c r="H18" i="16"/>
  <c r="K511" i="1"/>
  <c r="K317" i="1"/>
  <c r="K701" i="1"/>
  <c r="K24" i="1"/>
  <c r="K8" i="1"/>
  <c r="K579" i="1"/>
  <c r="K240" i="1"/>
  <c r="K253" i="1"/>
  <c r="K4" i="1"/>
  <c r="K307" i="1"/>
  <c r="K661" i="1"/>
  <c r="K503" i="1"/>
  <c r="K198" i="1"/>
  <c r="K601" i="1"/>
  <c r="K583" i="1"/>
  <c r="K88" i="1"/>
  <c r="K461" i="1"/>
  <c r="K39" i="1"/>
  <c r="K75" i="1"/>
  <c r="K302" i="1"/>
  <c r="K175" i="1"/>
  <c r="K408" i="1"/>
  <c r="K536" i="1"/>
  <c r="K283" i="1"/>
  <c r="K578" i="1"/>
  <c r="K123" i="1"/>
  <c r="K681" i="1"/>
  <c r="K670" i="1"/>
  <c r="K645" i="1"/>
  <c r="H19" i="16"/>
  <c r="F19" i="16"/>
  <c r="K441" i="1"/>
  <c r="K309" i="1"/>
  <c r="K407" i="1"/>
  <c r="K460" i="1"/>
  <c r="K48" i="1"/>
  <c r="K480" i="1"/>
  <c r="K78" i="1"/>
  <c r="K90" i="1"/>
  <c r="K112" i="1"/>
  <c r="K156" i="1"/>
  <c r="K128" i="1"/>
  <c r="K509" i="1"/>
  <c r="K100" i="1"/>
  <c r="K196" i="1"/>
  <c r="K515" i="1"/>
  <c r="K318" i="1"/>
  <c r="K171" i="1"/>
  <c r="K207" i="1"/>
  <c r="K306" i="1"/>
  <c r="K398" i="1"/>
  <c r="K429" i="1"/>
  <c r="K488" i="1"/>
  <c r="K677" i="1"/>
  <c r="K647" i="1"/>
  <c r="K466" i="1"/>
  <c r="K571" i="1"/>
  <c r="K304" i="1"/>
  <c r="K87" i="1"/>
  <c r="K106" i="1"/>
  <c r="K32" i="1"/>
  <c r="K370" i="1"/>
  <c r="K25" i="1"/>
  <c r="K581" i="1"/>
  <c r="E22" i="16"/>
  <c r="F43" i="16" s="1"/>
  <c r="K524" i="1"/>
  <c r="K143" i="1"/>
  <c r="K79" i="1"/>
  <c r="K339" i="1"/>
  <c r="K277" i="1"/>
  <c r="K377" i="1"/>
  <c r="K313" i="1"/>
  <c r="K620" i="1"/>
  <c r="K686" i="1"/>
  <c r="K340" i="1"/>
  <c r="K512" i="1"/>
  <c r="K122" i="1"/>
  <c r="K199" i="1"/>
  <c r="K133" i="1"/>
  <c r="K465" i="1"/>
  <c r="K342" i="1"/>
  <c r="K475" i="1"/>
  <c r="K83" i="1"/>
  <c r="K643" i="1"/>
  <c r="K296" i="1"/>
  <c r="K499" i="1"/>
  <c r="K3" i="1"/>
  <c r="K577" i="1"/>
  <c r="K154" i="1"/>
  <c r="K320" i="1"/>
  <c r="K542" i="1"/>
  <c r="K350" i="1"/>
  <c r="K624" i="1"/>
  <c r="K650" i="1"/>
  <c r="K599" i="1"/>
  <c r="K646" i="1"/>
  <c r="K479" i="1"/>
  <c r="K67" i="1"/>
  <c r="K209" i="1"/>
  <c r="K366" i="1"/>
  <c r="K215" i="1"/>
  <c r="K160" i="1"/>
  <c r="K155" i="1"/>
  <c r="K235" i="1"/>
  <c r="K258" i="1"/>
  <c r="K214" i="1"/>
  <c r="K471" i="1"/>
  <c r="K501" i="1"/>
  <c r="K453" i="1"/>
  <c r="K639" i="1"/>
  <c r="K243" i="1"/>
  <c r="K31" i="1"/>
  <c r="K630" i="1"/>
  <c r="K563" i="1"/>
  <c r="K379" i="1"/>
  <c r="K284" i="1"/>
  <c r="K297" i="1"/>
  <c r="K185" i="1"/>
  <c r="K157" i="1"/>
  <c r="K230" i="1"/>
  <c r="K425" i="1"/>
  <c r="K362" i="1"/>
  <c r="K395" i="1"/>
  <c r="K337" i="1"/>
  <c r="K192" i="1"/>
  <c r="K550" i="1"/>
  <c r="K546" i="1"/>
  <c r="K82" i="1"/>
  <c r="K270" i="1"/>
  <c r="K77" i="1"/>
  <c r="K489" i="1"/>
  <c r="K428" i="1"/>
  <c r="K705" i="1"/>
  <c r="K638" i="1"/>
  <c r="K97" i="1"/>
  <c r="K585" i="1"/>
  <c r="K426" i="1"/>
  <c r="E19" i="16"/>
  <c r="F40" i="16" s="1"/>
  <c r="K702" i="1"/>
  <c r="K268" i="1"/>
  <c r="K455" i="1"/>
  <c r="K213" i="1"/>
  <c r="K405" i="1"/>
  <c r="K275" i="1"/>
  <c r="K584" i="1"/>
  <c r="K682" i="1"/>
  <c r="K553" i="1"/>
  <c r="K81" i="1"/>
  <c r="K26" i="1"/>
  <c r="K529" i="1"/>
  <c r="K523" i="1"/>
  <c r="K331" i="1"/>
  <c r="K222" i="1"/>
  <c r="K334" i="1"/>
  <c r="K623" i="1"/>
  <c r="K117" i="1"/>
  <c r="L557" i="1"/>
  <c r="M557" i="1" s="1"/>
  <c r="K35" i="1"/>
  <c r="K125" i="1"/>
  <c r="K535" i="1"/>
  <c r="H23" i="16"/>
  <c r="K393" i="1"/>
  <c r="K141" i="1"/>
  <c r="K186" i="1"/>
  <c r="K510" i="1"/>
  <c r="K494" i="1" l="1"/>
  <c r="K375" i="1"/>
  <c r="G21" i="16"/>
  <c r="K360" i="1"/>
  <c r="K159" i="1"/>
  <c r="K14" i="1"/>
  <c r="K467" i="1"/>
  <c r="G24" i="16"/>
  <c r="K325" i="1"/>
  <c r="G19" i="16"/>
  <c r="K394" i="1"/>
  <c r="G22" i="16"/>
  <c r="G43" i="16"/>
  <c r="I43" i="16"/>
  <c r="J43" i="16" s="1"/>
  <c r="K43" i="16"/>
  <c r="H43" i="16"/>
  <c r="L43" i="16" s="1"/>
  <c r="K300" i="1"/>
  <c r="G18" i="16"/>
  <c r="K252" i="1"/>
  <c r="K40" i="16"/>
  <c r="I40" i="16"/>
  <c r="J40" i="16" s="1"/>
  <c r="G40" i="16"/>
  <c r="H40" i="16"/>
  <c r="L40" i="16" s="1"/>
  <c r="K287" i="1"/>
  <c r="G17" i="16"/>
  <c r="K606" i="1"/>
  <c r="L606" i="1" s="1"/>
  <c r="K60" i="1"/>
  <c r="G12" i="16"/>
  <c r="K210" i="1"/>
  <c r="K576" i="1"/>
  <c r="L576" i="1" s="1"/>
  <c r="U576" i="1" s="1"/>
  <c r="K628" i="1"/>
  <c r="L685" i="1"/>
  <c r="M685" i="1" s="1"/>
  <c r="K84" i="1"/>
  <c r="K273" i="1"/>
  <c r="K346" i="1"/>
  <c r="K478" i="1"/>
  <c r="L478" i="1" s="1"/>
  <c r="K456" i="1"/>
  <c r="K73" i="1"/>
  <c r="K63" i="1"/>
  <c r="N502" i="1"/>
  <c r="O502" i="1" s="1"/>
  <c r="K673" i="1"/>
  <c r="L673" i="1" s="1"/>
  <c r="R673" i="1" s="1"/>
  <c r="S673" i="1" s="1"/>
  <c r="T673" i="1" s="1"/>
  <c r="K372" i="1"/>
  <c r="K193" i="1"/>
  <c r="K532" i="1"/>
  <c r="K401" i="1"/>
  <c r="K130" i="1"/>
  <c r="K551" i="1"/>
  <c r="K444" i="1"/>
  <c r="K482" i="1"/>
  <c r="K652" i="1"/>
  <c r="K263" i="1"/>
  <c r="L603" i="1"/>
  <c r="K140" i="1"/>
  <c r="K142" i="1"/>
  <c r="K20" i="1"/>
  <c r="K321" i="1"/>
  <c r="K134" i="1"/>
  <c r="K239" i="1"/>
  <c r="K392" i="1"/>
  <c r="K144" i="1"/>
  <c r="K76" i="1"/>
  <c r="K136" i="1"/>
  <c r="L136" i="1" s="1"/>
  <c r="K363" i="1"/>
  <c r="L363" i="1" s="1"/>
  <c r="U363" i="1" s="1"/>
  <c r="K124" i="1"/>
  <c r="L152" i="1"/>
  <c r="L170" i="1"/>
  <c r="N170" i="1" s="1"/>
  <c r="V170" i="1" s="1"/>
  <c r="K85" i="1"/>
  <c r="L547" i="1"/>
  <c r="U547" i="1" s="1"/>
  <c r="K137" i="1"/>
  <c r="K280" i="1"/>
  <c r="K129" i="1"/>
  <c r="L129" i="1" s="1"/>
  <c r="K403" i="1"/>
  <c r="K135" i="1"/>
  <c r="K357" i="1"/>
  <c r="K626" i="1"/>
  <c r="K474" i="1"/>
  <c r="K226" i="1"/>
  <c r="L226" i="1" s="1"/>
  <c r="K131" i="1"/>
  <c r="L131" i="1" s="1"/>
  <c r="N131" i="1" s="1"/>
  <c r="V131" i="1" s="1"/>
  <c r="K289" i="1"/>
  <c r="K369" i="1"/>
  <c r="K293" i="1"/>
  <c r="K236" i="1"/>
  <c r="K118" i="1"/>
  <c r="K619" i="1"/>
  <c r="K458" i="1"/>
  <c r="K92" i="1"/>
  <c r="K29" i="1"/>
  <c r="K459" i="1"/>
  <c r="K665" i="1"/>
  <c r="K554" i="1"/>
  <c r="K448" i="1"/>
  <c r="K560" i="1"/>
  <c r="K457" i="1"/>
  <c r="K683" i="1"/>
  <c r="K197" i="1"/>
  <c r="K548" i="1"/>
  <c r="K531" i="1"/>
  <c r="K281" i="1"/>
  <c r="L281" i="1" s="1"/>
  <c r="K540" i="1"/>
  <c r="K163" i="1"/>
  <c r="K271" i="1"/>
  <c r="K695" i="1"/>
  <c r="K308" i="1"/>
  <c r="L308" i="1" s="1"/>
  <c r="K559" i="1"/>
  <c r="K164" i="1"/>
  <c r="F20" i="16"/>
  <c r="H20" i="16"/>
  <c r="K692" i="1"/>
  <c r="K389" i="1"/>
  <c r="L389" i="1" s="1"/>
  <c r="K493" i="1"/>
  <c r="K194" i="1"/>
  <c r="H13" i="16"/>
  <c r="K587" i="1"/>
  <c r="H16" i="16"/>
  <c r="F16" i="16"/>
  <c r="H15" i="16"/>
  <c r="K632" i="1"/>
  <c r="K390" i="1"/>
  <c r="K115" i="1"/>
  <c r="L9" i="1"/>
  <c r="K617" i="1"/>
  <c r="L445" i="1"/>
  <c r="M445" i="1" s="1"/>
  <c r="K353" i="1"/>
  <c r="L469" i="1"/>
  <c r="K593" i="1"/>
  <c r="K323" i="1"/>
  <c r="L578" i="1"/>
  <c r="M578" i="1" s="1"/>
  <c r="K506" i="1"/>
  <c r="L506" i="1" s="1"/>
  <c r="K668" i="1"/>
  <c r="K111" i="1"/>
  <c r="L546" i="1"/>
  <c r="R546" i="1" s="1"/>
  <c r="S546" i="1" s="1"/>
  <c r="T546" i="1" s="1"/>
  <c r="K57" i="1"/>
  <c r="K158" i="1"/>
  <c r="K234" i="1"/>
  <c r="K518" i="1"/>
  <c r="L518" i="1" s="1"/>
  <c r="R518" i="1" s="1"/>
  <c r="S518" i="1" s="1"/>
  <c r="T518" i="1" s="1"/>
  <c r="K636" i="1"/>
  <c r="L636" i="1" s="1"/>
  <c r="L595" i="1"/>
  <c r="M595" i="1" s="1"/>
  <c r="K330" i="1"/>
  <c r="K519" i="1"/>
  <c r="K637" i="1"/>
  <c r="L206" i="1"/>
  <c r="L522" i="1"/>
  <c r="N522" i="1" s="1"/>
  <c r="L113" i="1"/>
  <c r="M113" i="1" s="1"/>
  <c r="L585" i="1"/>
  <c r="M585" i="1" s="1"/>
  <c r="L550" i="1"/>
  <c r="N550" i="1" s="1"/>
  <c r="V550" i="1" s="1"/>
  <c r="K216" i="1"/>
  <c r="K549" i="1"/>
  <c r="L650" i="1"/>
  <c r="N650" i="1" s="1"/>
  <c r="V650" i="1" s="1"/>
  <c r="E20" i="16"/>
  <c r="F41" i="16" s="1"/>
  <c r="L192" i="1"/>
  <c r="K470" i="1"/>
  <c r="L297" i="1"/>
  <c r="M297" i="1" s="1"/>
  <c r="L563" i="1"/>
  <c r="R563" i="1" s="1"/>
  <c r="S563" i="1" s="1"/>
  <c r="T563" i="1" s="1"/>
  <c r="L243" i="1"/>
  <c r="N243" i="1" s="1"/>
  <c r="V243" i="1" s="1"/>
  <c r="L329" i="1"/>
  <c r="N329" i="1" s="1"/>
  <c r="V329" i="1" s="1"/>
  <c r="L199" i="1"/>
  <c r="L378" i="1"/>
  <c r="L241" i="1"/>
  <c r="U241" i="1" s="1"/>
  <c r="K437" i="1"/>
  <c r="L299" i="1"/>
  <c r="L399" i="1"/>
  <c r="L623" i="1"/>
  <c r="L366" i="1"/>
  <c r="L565" i="1"/>
  <c r="L417" i="1"/>
  <c r="L325" i="1"/>
  <c r="R325" i="1" s="1"/>
  <c r="S325" i="1" s="1"/>
  <c r="T325" i="1" s="1"/>
  <c r="L581" i="1"/>
  <c r="L177" i="1"/>
  <c r="K438" i="1"/>
  <c r="K259" i="1"/>
  <c r="L75" i="1"/>
  <c r="U502" i="1"/>
  <c r="K278" i="1"/>
  <c r="K484" i="1"/>
  <c r="K310" i="1"/>
  <c r="K490" i="1"/>
  <c r="K224" i="1"/>
  <c r="K526" i="1"/>
  <c r="K104" i="1"/>
  <c r="K30" i="1"/>
  <c r="K168" i="1"/>
  <c r="K676" i="1"/>
  <c r="K539" i="1"/>
  <c r="K556" i="1"/>
  <c r="K610" i="1"/>
  <c r="K700" i="1"/>
  <c r="K248" i="1"/>
  <c r="K212" i="1"/>
  <c r="K96" i="1"/>
  <c r="K228" i="1"/>
  <c r="K653" i="1"/>
  <c r="K586" i="1"/>
  <c r="K282" i="1"/>
  <c r="K552" i="1"/>
  <c r="K659" i="1"/>
  <c r="H11" i="16"/>
  <c r="K188" i="1"/>
  <c r="K315" i="1"/>
  <c r="K596" i="1"/>
  <c r="K430" i="1"/>
  <c r="K245" i="1"/>
  <c r="K285" i="1"/>
  <c r="K402" i="1"/>
  <c r="L599" i="1"/>
  <c r="N599" i="1" s="1"/>
  <c r="K233" i="1"/>
  <c r="K303" i="1"/>
  <c r="L494" i="1"/>
  <c r="K669" i="1"/>
  <c r="K178" i="1"/>
  <c r="L114" i="1"/>
  <c r="K10" i="1"/>
  <c r="L132" i="1"/>
  <c r="R132" i="1" s="1"/>
  <c r="S132" i="1" s="1"/>
  <c r="T132" i="1" s="1"/>
  <c r="K94" i="1"/>
  <c r="K151" i="1"/>
  <c r="L704" i="1"/>
  <c r="L260" i="1"/>
  <c r="K305" i="1"/>
  <c r="L183" i="1"/>
  <c r="K436" i="1"/>
  <c r="K69" i="1"/>
  <c r="K5" i="1"/>
  <c r="L258" i="1"/>
  <c r="K246" i="1"/>
  <c r="K452" i="1"/>
  <c r="L296" i="1"/>
  <c r="K298" i="1"/>
  <c r="K68" i="1"/>
  <c r="K116" i="1"/>
  <c r="K264" i="1"/>
  <c r="K419" i="1"/>
  <c r="K449" i="1"/>
  <c r="H14" i="16"/>
  <c r="F14" i="16"/>
  <c r="L530" i="1"/>
  <c r="K146" i="1"/>
  <c r="K598" i="1"/>
  <c r="K629" i="1"/>
  <c r="K326" i="1"/>
  <c r="K292" i="1"/>
  <c r="L562" i="1"/>
  <c r="K656" i="1"/>
  <c r="L161" i="1"/>
  <c r="L477" i="1"/>
  <c r="K227" i="1"/>
  <c r="L646" i="1"/>
  <c r="N646" i="1" s="1"/>
  <c r="V646" i="1" s="1"/>
  <c r="K690" i="1"/>
  <c r="L503" i="1"/>
  <c r="R503" i="1" s="1"/>
  <c r="S503" i="1" s="1"/>
  <c r="T503" i="1" s="1"/>
  <c r="K345" i="1"/>
  <c r="K99" i="1"/>
  <c r="K462" i="1"/>
  <c r="K666" i="1"/>
  <c r="K316" i="1"/>
  <c r="K631" i="1"/>
  <c r="K184" i="1"/>
  <c r="K567" i="1"/>
  <c r="K525" i="1"/>
  <c r="K295" i="1"/>
  <c r="K698" i="1"/>
  <c r="K364" i="1"/>
  <c r="K476" i="1"/>
  <c r="K538" i="1"/>
  <c r="K391" i="1"/>
  <c r="K59" i="1"/>
  <c r="K574" i="1"/>
  <c r="K274" i="1"/>
  <c r="K400" i="1"/>
  <c r="K604" i="1"/>
  <c r="L370" i="1"/>
  <c r="L190" i="1"/>
  <c r="R190" i="1" s="1"/>
  <c r="S190" i="1" s="1"/>
  <c r="T190" i="1" s="1"/>
  <c r="L488" i="1"/>
  <c r="K416" i="1"/>
  <c r="K64" i="1"/>
  <c r="L680" i="1"/>
  <c r="K324" i="1"/>
  <c r="K55" i="1"/>
  <c r="L301" i="1"/>
  <c r="R301" i="1" s="1"/>
  <c r="S301" i="1" s="1"/>
  <c r="T301" i="1" s="1"/>
  <c r="K615" i="1"/>
  <c r="K352" i="1"/>
  <c r="K276" i="1"/>
  <c r="K218" i="1"/>
  <c r="K138" i="1"/>
  <c r="K388" i="1"/>
  <c r="L215" i="1"/>
  <c r="N215" i="1" s="1"/>
  <c r="V215" i="1" s="1"/>
  <c r="K355" i="1"/>
  <c r="K373" i="1"/>
  <c r="L362" i="1"/>
  <c r="K16" i="1"/>
  <c r="L512" i="1"/>
  <c r="L394" i="1"/>
  <c r="K697" i="1"/>
  <c r="K361" i="1"/>
  <c r="K371" i="1"/>
  <c r="K605" i="1"/>
  <c r="K622" i="1"/>
  <c r="K634" i="1"/>
  <c r="K424" i="1"/>
  <c r="K21" i="1"/>
  <c r="K195" i="1"/>
  <c r="K50" i="1"/>
  <c r="K443" i="1"/>
  <c r="K49" i="1"/>
  <c r="L284" i="1"/>
  <c r="M284" i="1" s="1"/>
  <c r="E16" i="16"/>
  <c r="F37" i="16" s="1"/>
  <c r="L471" i="1"/>
  <c r="R471" i="1" s="1"/>
  <c r="S471" i="1" s="1"/>
  <c r="T471" i="1" s="1"/>
  <c r="K149" i="1"/>
  <c r="K382" i="1"/>
  <c r="K279" i="1"/>
  <c r="L386" i="1"/>
  <c r="K291" i="1"/>
  <c r="L346" i="1"/>
  <c r="R346" i="1" s="1"/>
  <c r="S346" i="1" s="1"/>
  <c r="T346" i="1" s="1"/>
  <c r="K414" i="1"/>
  <c r="K172" i="1"/>
  <c r="K61" i="1"/>
  <c r="K181" i="1"/>
  <c r="K472" i="1"/>
  <c r="K707" i="1"/>
  <c r="K42" i="1"/>
  <c r="K356" i="1"/>
  <c r="L511" i="1"/>
  <c r="M511" i="1" s="1"/>
  <c r="K421" i="1"/>
  <c r="K40" i="1"/>
  <c r="L207" i="1"/>
  <c r="K674" i="1"/>
  <c r="K687" i="1"/>
  <c r="K706" i="1"/>
  <c r="K98" i="1"/>
  <c r="K108" i="1"/>
  <c r="L440" i="1"/>
  <c r="R440" i="1" s="1"/>
  <c r="S440" i="1" s="1"/>
  <c r="T440" i="1" s="1"/>
  <c r="K261" i="1"/>
  <c r="K41" i="1"/>
  <c r="K45" i="1"/>
  <c r="K148" i="1"/>
  <c r="K504" i="1"/>
  <c r="K640" i="1"/>
  <c r="K93" i="1"/>
  <c r="K231" i="1"/>
  <c r="K507" i="1"/>
  <c r="K272" i="1"/>
  <c r="L643" i="1"/>
  <c r="N643" i="1" s="1"/>
  <c r="K205" i="1"/>
  <c r="K380" i="1"/>
  <c r="K450" i="1"/>
  <c r="L515" i="1"/>
  <c r="U515" i="1" s="1"/>
  <c r="K381" i="1"/>
  <c r="K343" i="1"/>
  <c r="K179" i="1"/>
  <c r="K229" i="1"/>
  <c r="K232" i="1"/>
  <c r="R502" i="1"/>
  <c r="S502" i="1" s="1"/>
  <c r="T502" i="1" s="1"/>
  <c r="M502" i="1"/>
  <c r="K358" i="1"/>
  <c r="K555" i="1"/>
  <c r="K420" i="1"/>
  <c r="K7" i="1"/>
  <c r="K468" i="1"/>
  <c r="K249" i="1"/>
  <c r="K616" i="1"/>
  <c r="K242" i="1"/>
  <c r="L251" i="1"/>
  <c r="K187" i="1"/>
  <c r="L393" i="1"/>
  <c r="U393" i="1" s="1"/>
  <c r="L125" i="1"/>
  <c r="R125" i="1" s="1"/>
  <c r="S125" i="1" s="1"/>
  <c r="T125" i="1" s="1"/>
  <c r="L141" i="1"/>
  <c r="L186" i="1"/>
  <c r="N186" i="1" s="1"/>
  <c r="V186" i="1" s="1"/>
  <c r="K600" i="1"/>
  <c r="L535" i="1"/>
  <c r="L273" i="1"/>
  <c r="L510" i="1"/>
  <c r="K689" i="1"/>
  <c r="R557" i="1"/>
  <c r="S557" i="1" s="1"/>
  <c r="T557" i="1" s="1"/>
  <c r="U557" i="1"/>
  <c r="N557" i="1"/>
  <c r="V557" i="1" s="1"/>
  <c r="O65" i="16" l="1"/>
  <c r="I38" i="14" s="1"/>
  <c r="O63" i="16"/>
  <c r="I36" i="14" s="1"/>
  <c r="O66" i="16"/>
  <c r="I39" i="14" s="1"/>
  <c r="O67" i="16"/>
  <c r="I40" i="14" s="1"/>
  <c r="K33" i="1"/>
  <c r="K415" i="1"/>
  <c r="G23" i="16"/>
  <c r="L252" i="1"/>
  <c r="N252" i="1" s="1"/>
  <c r="G41" i="16"/>
  <c r="K41" i="16"/>
  <c r="I41" i="16"/>
  <c r="J41" i="16" s="1"/>
  <c r="H41" i="16"/>
  <c r="L41" i="16" s="1"/>
  <c r="K204" i="1"/>
  <c r="G15" i="16"/>
  <c r="K105" i="1"/>
  <c r="L617" i="1"/>
  <c r="N617" i="1" s="1"/>
  <c r="V617" i="1" s="1"/>
  <c r="L375" i="1"/>
  <c r="U375" i="1" s="1"/>
  <c r="E21" i="16"/>
  <c r="F42" i="16" s="1"/>
  <c r="O64" i="16"/>
  <c r="I37" i="14" s="1"/>
  <c r="K336" i="1"/>
  <c r="L336" i="1" s="1"/>
  <c r="R336" i="1" s="1"/>
  <c r="S336" i="1" s="1"/>
  <c r="T336" i="1" s="1"/>
  <c r="G20" i="16"/>
  <c r="K223" i="1"/>
  <c r="L223" i="1" s="1"/>
  <c r="M223" i="1" s="1"/>
  <c r="G16" i="16"/>
  <c r="K103" i="1"/>
  <c r="G13" i="16"/>
  <c r="M606" i="1"/>
  <c r="I37" i="16"/>
  <c r="J37" i="16" s="1"/>
  <c r="K37" i="16"/>
  <c r="G37" i="16"/>
  <c r="H37" i="16"/>
  <c r="L37" i="16" s="1"/>
  <c r="O62" i="16"/>
  <c r="I35" i="14" s="1"/>
  <c r="O61" i="16"/>
  <c r="I34" i="14" s="1"/>
  <c r="H10" i="16"/>
  <c r="K65" i="1"/>
  <c r="U685" i="1"/>
  <c r="L531" i="1"/>
  <c r="R531" i="1" s="1"/>
  <c r="S531" i="1" s="1"/>
  <c r="T531" i="1" s="1"/>
  <c r="N685" i="1"/>
  <c r="V685" i="1" s="1"/>
  <c r="R685" i="1"/>
  <c r="S685" i="1" s="1"/>
  <c r="T685" i="1" s="1"/>
  <c r="L628" i="1"/>
  <c r="R628" i="1" s="1"/>
  <c r="S628" i="1" s="1"/>
  <c r="T628" i="1" s="1"/>
  <c r="L652" i="1"/>
  <c r="N652" i="1" s="1"/>
  <c r="V652" i="1" s="1"/>
  <c r="O68" i="16"/>
  <c r="I41" i="14" s="1"/>
  <c r="K654" i="1"/>
  <c r="K613" i="1"/>
  <c r="K573" i="1"/>
  <c r="L353" i="1"/>
  <c r="R353" i="1" s="1"/>
  <c r="S353" i="1" s="1"/>
  <c r="T353" i="1" s="1"/>
  <c r="K384" i="1"/>
  <c r="L384" i="1" s="1"/>
  <c r="M384" i="1" s="1"/>
  <c r="L554" i="1"/>
  <c r="R554" i="1" s="1"/>
  <c r="S554" i="1" s="1"/>
  <c r="T554" i="1" s="1"/>
  <c r="R599" i="1"/>
  <c r="S599" i="1" s="1"/>
  <c r="T599" i="1" s="1"/>
  <c r="U325" i="1"/>
  <c r="K447" i="1"/>
  <c r="N595" i="1"/>
  <c r="V595" i="1" s="1"/>
  <c r="L437" i="1"/>
  <c r="K12" i="1"/>
  <c r="U606" i="1"/>
  <c r="N606" i="1"/>
  <c r="R606" i="1"/>
  <c r="S606" i="1" s="1"/>
  <c r="N546" i="1"/>
  <c r="V546" i="1" s="1"/>
  <c r="O170" i="1"/>
  <c r="M170" i="1"/>
  <c r="M547" i="1"/>
  <c r="R445" i="1"/>
  <c r="S445" i="1" s="1"/>
  <c r="T445" i="1" s="1"/>
  <c r="U445" i="1"/>
  <c r="M325" i="1"/>
  <c r="U578" i="1"/>
  <c r="N445" i="1"/>
  <c r="V445" i="1" s="1"/>
  <c r="R578" i="1"/>
  <c r="S578" i="1" s="1"/>
  <c r="T578" i="1" s="1"/>
  <c r="M650" i="1"/>
  <c r="U585" i="1"/>
  <c r="R547" i="1"/>
  <c r="S547" i="1" s="1"/>
  <c r="T547" i="1" s="1"/>
  <c r="N578" i="1"/>
  <c r="K397" i="1"/>
  <c r="L397" i="1" s="1"/>
  <c r="M563" i="1"/>
  <c r="L216" i="1"/>
  <c r="O215" i="1"/>
  <c r="R329" i="1"/>
  <c r="S329" i="1" s="1"/>
  <c r="T329" i="1" s="1"/>
  <c r="R595" i="1"/>
  <c r="S595" i="1" s="1"/>
  <c r="T595" i="1" s="1"/>
  <c r="R170" i="1"/>
  <c r="S170" i="1" s="1"/>
  <c r="T170" i="1" s="1"/>
  <c r="K110" i="1"/>
  <c r="K684" i="1"/>
  <c r="K435" i="1"/>
  <c r="L435" i="1" s="1"/>
  <c r="U595" i="1"/>
  <c r="K269" i="1"/>
  <c r="U113" i="1"/>
  <c r="K74" i="1"/>
  <c r="U550" i="1"/>
  <c r="N136" i="1"/>
  <c r="V136" i="1" s="1"/>
  <c r="M550" i="1"/>
  <c r="U170" i="1"/>
  <c r="R636" i="1"/>
  <c r="S636" i="1" s="1"/>
  <c r="T636" i="1" s="1"/>
  <c r="N636" i="1"/>
  <c r="V636" i="1" s="1"/>
  <c r="U636" i="1"/>
  <c r="U546" i="1"/>
  <c r="N518" i="1"/>
  <c r="V518" i="1" s="1"/>
  <c r="L438" i="1"/>
  <c r="U438" i="1" s="1"/>
  <c r="V502" i="1"/>
  <c r="R113" i="1"/>
  <c r="S113" i="1" s="1"/>
  <c r="T113" i="1" s="1"/>
  <c r="R550" i="1"/>
  <c r="S550" i="1" s="1"/>
  <c r="T550" i="1" s="1"/>
  <c r="M546" i="1"/>
  <c r="N297" i="1"/>
  <c r="V297" i="1" s="1"/>
  <c r="U518" i="1"/>
  <c r="N585" i="1"/>
  <c r="V585" i="1" s="1"/>
  <c r="M518" i="1"/>
  <c r="K409" i="1"/>
  <c r="O550" i="1"/>
  <c r="R585" i="1"/>
  <c r="S585" i="1" s="1"/>
  <c r="T585" i="1" s="1"/>
  <c r="N113" i="1"/>
  <c r="V113" i="1" s="1"/>
  <c r="U297" i="1"/>
  <c r="K267" i="1"/>
  <c r="L267" i="1" s="1"/>
  <c r="R267" i="1" s="1"/>
  <c r="S267" i="1" s="1"/>
  <c r="T267" i="1" s="1"/>
  <c r="M636" i="1"/>
  <c r="L355" i="1"/>
  <c r="M355" i="1" s="1"/>
  <c r="K422" i="1"/>
  <c r="U673" i="1"/>
  <c r="N673" i="1"/>
  <c r="V673" i="1" s="1"/>
  <c r="K238" i="1"/>
  <c r="M646" i="1"/>
  <c r="N241" i="1"/>
  <c r="V241" i="1" s="1"/>
  <c r="N547" i="1"/>
  <c r="V547" i="1" s="1"/>
  <c r="L519" i="1"/>
  <c r="O650" i="1"/>
  <c r="N563" i="1"/>
  <c r="U243" i="1"/>
  <c r="K202" i="1"/>
  <c r="U563" i="1"/>
  <c r="N301" i="1"/>
  <c r="V301" i="1" s="1"/>
  <c r="V522" i="1"/>
  <c r="O522" i="1"/>
  <c r="O243" i="1"/>
  <c r="O329" i="1"/>
  <c r="R297" i="1"/>
  <c r="S297" i="1" s="1"/>
  <c r="T297" i="1" s="1"/>
  <c r="K56" i="1"/>
  <c r="U132" i="1"/>
  <c r="M522" i="1"/>
  <c r="R522" i="1"/>
  <c r="S522" i="1" s="1"/>
  <c r="T522" i="1" s="1"/>
  <c r="U522" i="1"/>
  <c r="R650" i="1"/>
  <c r="S650" i="1" s="1"/>
  <c r="T650" i="1" s="1"/>
  <c r="U650" i="1"/>
  <c r="R192" i="1"/>
  <c r="S192" i="1" s="1"/>
  <c r="T192" i="1" s="1"/>
  <c r="M192" i="1"/>
  <c r="N192" i="1"/>
  <c r="U192" i="1"/>
  <c r="R469" i="1"/>
  <c r="S469" i="1" s="1"/>
  <c r="T469" i="1" s="1"/>
  <c r="U469" i="1"/>
  <c r="M469" i="1"/>
  <c r="N469" i="1"/>
  <c r="M503" i="1"/>
  <c r="M329" i="1"/>
  <c r="U329" i="1"/>
  <c r="M378" i="1"/>
  <c r="R378" i="1"/>
  <c r="S378" i="1" s="1"/>
  <c r="T378" i="1" s="1"/>
  <c r="U378" i="1"/>
  <c r="N378" i="1"/>
  <c r="M471" i="1"/>
  <c r="L361" i="1"/>
  <c r="M673" i="1"/>
  <c r="R199" i="1"/>
  <c r="S199" i="1" s="1"/>
  <c r="T199" i="1" s="1"/>
  <c r="U199" i="1"/>
  <c r="N199" i="1"/>
  <c r="M199" i="1"/>
  <c r="L615" i="1"/>
  <c r="M190" i="1"/>
  <c r="M243" i="1"/>
  <c r="R243" i="1"/>
  <c r="S243" i="1" s="1"/>
  <c r="T243" i="1" s="1"/>
  <c r="M440" i="1"/>
  <c r="M215" i="1"/>
  <c r="N325" i="1"/>
  <c r="R206" i="1"/>
  <c r="S206" i="1" s="1"/>
  <c r="T206" i="1" s="1"/>
  <c r="M206" i="1"/>
  <c r="U206" i="1"/>
  <c r="N206" i="1"/>
  <c r="R136" i="1"/>
  <c r="S136" i="1" s="1"/>
  <c r="T136" i="1" s="1"/>
  <c r="M136" i="1"/>
  <c r="R417" i="1"/>
  <c r="S417" i="1" s="1"/>
  <c r="T417" i="1" s="1"/>
  <c r="M417" i="1"/>
  <c r="U417" i="1"/>
  <c r="N417" i="1"/>
  <c r="R603" i="1"/>
  <c r="S603" i="1" s="1"/>
  <c r="T603" i="1" s="1"/>
  <c r="N603" i="1"/>
  <c r="U603" i="1"/>
  <c r="M603" i="1"/>
  <c r="L187" i="1"/>
  <c r="R187" i="1" s="1"/>
  <c r="S187" i="1" s="1"/>
  <c r="T187" i="1" s="1"/>
  <c r="L674" i="1"/>
  <c r="N674" i="1" s="1"/>
  <c r="M565" i="1"/>
  <c r="N565" i="1"/>
  <c r="U565" i="1"/>
  <c r="R565" i="1"/>
  <c r="S565" i="1" s="1"/>
  <c r="T565" i="1" s="1"/>
  <c r="N399" i="1"/>
  <c r="M399" i="1"/>
  <c r="U399" i="1"/>
  <c r="R399" i="1"/>
  <c r="S399" i="1" s="1"/>
  <c r="T399" i="1" s="1"/>
  <c r="M177" i="1"/>
  <c r="N177" i="1"/>
  <c r="R177" i="1"/>
  <c r="S177" i="1" s="1"/>
  <c r="T177" i="1" s="1"/>
  <c r="U177" i="1"/>
  <c r="R581" i="1"/>
  <c r="S581" i="1" s="1"/>
  <c r="T581" i="1" s="1"/>
  <c r="N581" i="1"/>
  <c r="U581" i="1"/>
  <c r="M581" i="1"/>
  <c r="R299" i="1"/>
  <c r="S299" i="1" s="1"/>
  <c r="T299" i="1" s="1"/>
  <c r="M299" i="1"/>
  <c r="U299" i="1"/>
  <c r="N299" i="1"/>
  <c r="M241" i="1"/>
  <c r="R241" i="1"/>
  <c r="S241" i="1" s="1"/>
  <c r="T241" i="1" s="1"/>
  <c r="L669" i="1"/>
  <c r="R669" i="1" s="1"/>
  <c r="S669" i="1" s="1"/>
  <c r="T669" i="1" s="1"/>
  <c r="U136" i="1"/>
  <c r="M366" i="1"/>
  <c r="U366" i="1"/>
  <c r="R366" i="1"/>
  <c r="S366" i="1" s="1"/>
  <c r="T366" i="1" s="1"/>
  <c r="N366" i="1"/>
  <c r="M9" i="1"/>
  <c r="R9" i="1"/>
  <c r="S9" i="1" s="1"/>
  <c r="T9" i="1" s="1"/>
  <c r="N9" i="1"/>
  <c r="U9" i="1"/>
  <c r="R75" i="1"/>
  <c r="S75" i="1" s="1"/>
  <c r="T75" i="1" s="1"/>
  <c r="U75" i="1"/>
  <c r="M75" i="1"/>
  <c r="N75" i="1"/>
  <c r="U623" i="1"/>
  <c r="N623" i="1"/>
  <c r="R623" i="1"/>
  <c r="S623" i="1" s="1"/>
  <c r="T623" i="1" s="1"/>
  <c r="M623" i="1"/>
  <c r="V643" i="1"/>
  <c r="O643" i="1"/>
  <c r="V599" i="1"/>
  <c r="O599" i="1"/>
  <c r="N478" i="1"/>
  <c r="R478" i="1"/>
  <c r="S478" i="1" s="1"/>
  <c r="T478" i="1" s="1"/>
  <c r="M478" i="1"/>
  <c r="U478" i="1"/>
  <c r="K454" i="1"/>
  <c r="K487" i="1"/>
  <c r="K311" i="1"/>
  <c r="R370" i="1"/>
  <c r="S370" i="1" s="1"/>
  <c r="T370" i="1" s="1"/>
  <c r="U370" i="1"/>
  <c r="N370" i="1"/>
  <c r="M370" i="1"/>
  <c r="K514" i="1"/>
  <c r="K333" i="1"/>
  <c r="K139" i="1"/>
  <c r="K520" i="1"/>
  <c r="R494" i="1"/>
  <c r="S494" i="1" s="1"/>
  <c r="U494" i="1"/>
  <c r="M494" i="1"/>
  <c r="M506" i="1"/>
  <c r="N506" i="1"/>
  <c r="U506" i="1"/>
  <c r="R506" i="1"/>
  <c r="S506" i="1" s="1"/>
  <c r="T506" i="1" s="1"/>
  <c r="L272" i="1"/>
  <c r="R272" i="1" s="1"/>
  <c r="S272" i="1" s="1"/>
  <c r="T272" i="1" s="1"/>
  <c r="K410" i="1"/>
  <c r="M531" i="1"/>
  <c r="K265" i="1"/>
  <c r="K22" i="1"/>
  <c r="K344" i="1"/>
  <c r="R512" i="1"/>
  <c r="S512" i="1" s="1"/>
  <c r="T512" i="1" s="1"/>
  <c r="M512" i="1"/>
  <c r="N512" i="1"/>
  <c r="U512" i="1"/>
  <c r="U301" i="1"/>
  <c r="R215" i="1"/>
  <c r="S215" i="1" s="1"/>
  <c r="T215" i="1" s="1"/>
  <c r="L138" i="1"/>
  <c r="M138" i="1" s="1"/>
  <c r="K11" i="1"/>
  <c r="L604" i="1"/>
  <c r="M161" i="1"/>
  <c r="U161" i="1"/>
  <c r="R161" i="1"/>
  <c r="S161" i="1" s="1"/>
  <c r="T161" i="1" s="1"/>
  <c r="N161" i="1"/>
  <c r="R562" i="1"/>
  <c r="S562" i="1" s="1"/>
  <c r="T562" i="1" s="1"/>
  <c r="M562" i="1"/>
  <c r="U562" i="1"/>
  <c r="K211" i="1"/>
  <c r="L419" i="1"/>
  <c r="N419" i="1" s="1"/>
  <c r="V419" i="1" s="1"/>
  <c r="K508" i="1"/>
  <c r="L659" i="1"/>
  <c r="R251" i="1"/>
  <c r="S251" i="1" s="1"/>
  <c r="T251" i="1" s="1"/>
  <c r="M251" i="1"/>
  <c r="U251" i="1"/>
  <c r="N251" i="1"/>
  <c r="E11" i="16"/>
  <c r="F32" i="16" s="1"/>
  <c r="K200" i="1"/>
  <c r="R207" i="1"/>
  <c r="S207" i="1" s="1"/>
  <c r="T207" i="1" s="1"/>
  <c r="M207" i="1"/>
  <c r="U207" i="1"/>
  <c r="L697" i="1"/>
  <c r="R697" i="1" s="1"/>
  <c r="S697" i="1" s="1"/>
  <c r="T697" i="1" s="1"/>
  <c r="R308" i="1"/>
  <c r="S308" i="1" s="1"/>
  <c r="T308" i="1" s="1"/>
  <c r="N308" i="1"/>
  <c r="M308" i="1"/>
  <c r="U308" i="1"/>
  <c r="R363" i="1"/>
  <c r="S363" i="1" s="1"/>
  <c r="T363" i="1" s="1"/>
  <c r="L462" i="1"/>
  <c r="M462" i="1" s="1"/>
  <c r="U503" i="1"/>
  <c r="N503" i="1"/>
  <c r="R646" i="1"/>
  <c r="S646" i="1" s="1"/>
  <c r="T646" i="1" s="1"/>
  <c r="K376" i="1"/>
  <c r="L292" i="1"/>
  <c r="R292" i="1" s="1"/>
  <c r="S292" i="1" s="1"/>
  <c r="T292" i="1" s="1"/>
  <c r="L264" i="1"/>
  <c r="R264" i="1" s="1"/>
  <c r="S264" i="1" s="1"/>
  <c r="T264" i="1" s="1"/>
  <c r="U215" i="1"/>
  <c r="R704" i="1"/>
  <c r="S704" i="1" s="1"/>
  <c r="T704" i="1" s="1"/>
  <c r="U704" i="1"/>
  <c r="M704" i="1"/>
  <c r="N704" i="1"/>
  <c r="E14" i="16"/>
  <c r="F35" i="16" s="1"/>
  <c r="L552" i="1"/>
  <c r="K80" i="1"/>
  <c r="N284" i="1"/>
  <c r="K153" i="1"/>
  <c r="M515" i="1"/>
  <c r="N515" i="1"/>
  <c r="R515" i="1"/>
  <c r="S515" i="1" s="1"/>
  <c r="T515" i="1" s="1"/>
  <c r="L504" i="1"/>
  <c r="N504" i="1" s="1"/>
  <c r="V504" i="1" s="1"/>
  <c r="L41" i="1"/>
  <c r="L231" i="1"/>
  <c r="K19" i="1"/>
  <c r="M363" i="1"/>
  <c r="R576" i="1"/>
  <c r="S576" i="1" s="1"/>
  <c r="T576" i="1" s="1"/>
  <c r="M576" i="1"/>
  <c r="L324" i="1"/>
  <c r="R488" i="1"/>
  <c r="S488" i="1" s="1"/>
  <c r="T488" i="1" s="1"/>
  <c r="N488" i="1"/>
  <c r="U488" i="1"/>
  <c r="M488" i="1"/>
  <c r="L274" i="1"/>
  <c r="U646" i="1"/>
  <c r="O646" i="1"/>
  <c r="M477" i="1"/>
  <c r="N477" i="1"/>
  <c r="U477" i="1"/>
  <c r="R477" i="1"/>
  <c r="S477" i="1" s="1"/>
  <c r="T477" i="1" s="1"/>
  <c r="M530" i="1"/>
  <c r="U530" i="1"/>
  <c r="R530" i="1"/>
  <c r="S530" i="1" s="1"/>
  <c r="T530" i="1" s="1"/>
  <c r="N530" i="1"/>
  <c r="R226" i="1"/>
  <c r="S226" i="1" s="1"/>
  <c r="T226" i="1" s="1"/>
  <c r="U226" i="1"/>
  <c r="M226" i="1"/>
  <c r="N226" i="1"/>
  <c r="M132" i="1"/>
  <c r="N132" i="1"/>
  <c r="V132" i="1" s="1"/>
  <c r="K351" i="1"/>
  <c r="N494" i="1"/>
  <c r="K699" i="1"/>
  <c r="L420" i="1"/>
  <c r="R420" i="1" s="1"/>
  <c r="S420" i="1" s="1"/>
  <c r="T420" i="1" s="1"/>
  <c r="L343" i="1"/>
  <c r="M343" i="1" s="1"/>
  <c r="L450" i="1"/>
  <c r="M450" i="1" s="1"/>
  <c r="L687" i="1"/>
  <c r="R687" i="1" s="1"/>
  <c r="S687" i="1" s="1"/>
  <c r="T687" i="1" s="1"/>
  <c r="R386" i="1"/>
  <c r="S386" i="1" s="1"/>
  <c r="T386" i="1" s="1"/>
  <c r="N386" i="1"/>
  <c r="U386" i="1"/>
  <c r="M386" i="1"/>
  <c r="R284" i="1"/>
  <c r="S284" i="1" s="1"/>
  <c r="T284" i="1" s="1"/>
  <c r="U284" i="1"/>
  <c r="M394" i="1"/>
  <c r="N394" i="1"/>
  <c r="R394" i="1"/>
  <c r="S394" i="1" s="1"/>
  <c r="T394" i="1" s="1"/>
  <c r="U394" i="1"/>
  <c r="M680" i="1"/>
  <c r="N680" i="1"/>
  <c r="R680" i="1"/>
  <c r="S680" i="1" s="1"/>
  <c r="T680" i="1" s="1"/>
  <c r="U680" i="1"/>
  <c r="L64" i="1"/>
  <c r="R64" i="1" s="1"/>
  <c r="S64" i="1" s="1"/>
  <c r="T64" i="1" s="1"/>
  <c r="R389" i="1"/>
  <c r="S389" i="1" s="1"/>
  <c r="T389" i="1" s="1"/>
  <c r="U389" i="1"/>
  <c r="N389" i="1"/>
  <c r="M389" i="1"/>
  <c r="L400" i="1"/>
  <c r="R400" i="1" s="1"/>
  <c r="S400" i="1" s="1"/>
  <c r="T400" i="1" s="1"/>
  <c r="R296" i="1"/>
  <c r="S296" i="1" s="1"/>
  <c r="T296" i="1" s="1"/>
  <c r="U296" i="1"/>
  <c r="N296" i="1"/>
  <c r="M296" i="1"/>
  <c r="M152" i="1"/>
  <c r="R152" i="1"/>
  <c r="S152" i="1" s="1"/>
  <c r="T152" i="1" s="1"/>
  <c r="U152" i="1"/>
  <c r="N152" i="1"/>
  <c r="R260" i="1"/>
  <c r="S260" i="1" s="1"/>
  <c r="T260" i="1" s="1"/>
  <c r="U260" i="1"/>
  <c r="N260" i="1"/>
  <c r="M260" i="1"/>
  <c r="N114" i="1"/>
  <c r="V114" i="1" s="1"/>
  <c r="U114" i="1"/>
  <c r="M114" i="1"/>
  <c r="R114" i="1"/>
  <c r="S114" i="1" s="1"/>
  <c r="T114" i="1" s="1"/>
  <c r="L526" i="1"/>
  <c r="M526" i="1" s="1"/>
  <c r="L310" i="1"/>
  <c r="R310" i="1" s="1"/>
  <c r="S310" i="1" s="1"/>
  <c r="T310" i="1" s="1"/>
  <c r="N562" i="1"/>
  <c r="R643" i="1"/>
  <c r="S643" i="1" s="1"/>
  <c r="T643" i="1" s="1"/>
  <c r="U643" i="1"/>
  <c r="M643" i="1"/>
  <c r="R511" i="1"/>
  <c r="S511" i="1" s="1"/>
  <c r="T511" i="1" s="1"/>
  <c r="N511" i="1"/>
  <c r="V511" i="1" s="1"/>
  <c r="U511" i="1"/>
  <c r="K250" i="1"/>
  <c r="K319" i="1"/>
  <c r="K602" i="1"/>
  <c r="L388" i="1"/>
  <c r="M388" i="1" s="1"/>
  <c r="M301" i="1"/>
  <c r="L391" i="1"/>
  <c r="N391" i="1" s="1"/>
  <c r="V391" i="1" s="1"/>
  <c r="K347" i="1"/>
  <c r="L631" i="1"/>
  <c r="N631" i="1" s="1"/>
  <c r="V631" i="1" s="1"/>
  <c r="K66" i="1"/>
  <c r="L629" i="1"/>
  <c r="M629" i="1" s="1"/>
  <c r="L449" i="1"/>
  <c r="L116" i="1"/>
  <c r="M116" i="1" s="1"/>
  <c r="M129" i="1"/>
  <c r="R129" i="1"/>
  <c r="S129" i="1" s="1"/>
  <c r="T129" i="1" s="1"/>
  <c r="N129" i="1"/>
  <c r="U129" i="1"/>
  <c r="L430" i="1"/>
  <c r="N430" i="1" s="1"/>
  <c r="V430" i="1" s="1"/>
  <c r="L700" i="1"/>
  <c r="N700" i="1" s="1"/>
  <c r="V700" i="1" s="1"/>
  <c r="N576" i="1"/>
  <c r="K167" i="1"/>
  <c r="L468" i="1"/>
  <c r="E10" i="16"/>
  <c r="F31" i="16" s="1"/>
  <c r="K678" i="1"/>
  <c r="K288" i="1"/>
  <c r="M346" i="1"/>
  <c r="U346" i="1"/>
  <c r="L634" i="1"/>
  <c r="N634" i="1" s="1"/>
  <c r="V634" i="1" s="1"/>
  <c r="M362" i="1"/>
  <c r="N362" i="1"/>
  <c r="U362" i="1"/>
  <c r="R362" i="1"/>
  <c r="S362" i="1" s="1"/>
  <c r="T362" i="1" s="1"/>
  <c r="N363" i="1"/>
  <c r="K95" i="1"/>
  <c r="R131" i="1"/>
  <c r="S131" i="1" s="1"/>
  <c r="T131" i="1" s="1"/>
  <c r="U131" i="1"/>
  <c r="O131" i="1"/>
  <c r="M131" i="1"/>
  <c r="K569" i="1"/>
  <c r="K580" i="1"/>
  <c r="K37" i="1"/>
  <c r="U599" i="1"/>
  <c r="M599" i="1"/>
  <c r="L676" i="1"/>
  <c r="M676" i="1" s="1"/>
  <c r="L224" i="1"/>
  <c r="R224" i="1" s="1"/>
  <c r="S224" i="1" s="1"/>
  <c r="T224" i="1" s="1"/>
  <c r="N207" i="1"/>
  <c r="M281" i="1"/>
  <c r="U281" i="1"/>
  <c r="N281" i="1"/>
  <c r="R281" i="1"/>
  <c r="S281" i="1" s="1"/>
  <c r="T281" i="1" s="1"/>
  <c r="U440" i="1"/>
  <c r="N440" i="1"/>
  <c r="L706" i="1"/>
  <c r="N706" i="1" s="1"/>
  <c r="V706" i="1" s="1"/>
  <c r="L356" i="1"/>
  <c r="M356" i="1" s="1"/>
  <c r="L291" i="1"/>
  <c r="U471" i="1"/>
  <c r="N471" i="1"/>
  <c r="U190" i="1"/>
  <c r="N190" i="1"/>
  <c r="M258" i="1"/>
  <c r="U258" i="1"/>
  <c r="N258" i="1"/>
  <c r="R258" i="1"/>
  <c r="S258" i="1" s="1"/>
  <c r="T258" i="1" s="1"/>
  <c r="K191" i="1"/>
  <c r="N183" i="1"/>
  <c r="V183" i="1" s="1"/>
  <c r="U183" i="1"/>
  <c r="M183" i="1"/>
  <c r="R183" i="1"/>
  <c r="S183" i="1" s="1"/>
  <c r="T183" i="1" s="1"/>
  <c r="N346" i="1"/>
  <c r="M125" i="1"/>
  <c r="U125" i="1"/>
  <c r="N125" i="1"/>
  <c r="V125" i="1" s="1"/>
  <c r="L600" i="1"/>
  <c r="R600" i="1" s="1"/>
  <c r="S600" i="1" s="1"/>
  <c r="T600" i="1" s="1"/>
  <c r="R393" i="1"/>
  <c r="S393" i="1" s="1"/>
  <c r="T393" i="1" s="1"/>
  <c r="M393" i="1"/>
  <c r="N393" i="1"/>
  <c r="M141" i="1"/>
  <c r="U141" i="1"/>
  <c r="N141" i="1"/>
  <c r="V141" i="1" s="1"/>
  <c r="R141" i="1"/>
  <c r="S141" i="1" s="1"/>
  <c r="T141" i="1" s="1"/>
  <c r="O186" i="1"/>
  <c r="M510" i="1"/>
  <c r="U510" i="1"/>
  <c r="R510" i="1"/>
  <c r="S510" i="1" s="1"/>
  <c r="T510" i="1" s="1"/>
  <c r="N510" i="1"/>
  <c r="R273" i="1"/>
  <c r="S273" i="1" s="1"/>
  <c r="T273" i="1" s="1"/>
  <c r="M273" i="1"/>
  <c r="U273" i="1"/>
  <c r="N273" i="1"/>
  <c r="V273" i="1" s="1"/>
  <c r="M186" i="1"/>
  <c r="R186" i="1"/>
  <c r="S186" i="1" s="1"/>
  <c r="T186" i="1" s="1"/>
  <c r="M535" i="1"/>
  <c r="R535" i="1"/>
  <c r="S535" i="1" s="1"/>
  <c r="T535" i="1" s="1"/>
  <c r="N535" i="1"/>
  <c r="U535" i="1"/>
  <c r="U186" i="1"/>
  <c r="L689" i="1"/>
  <c r="M689" i="1" s="1"/>
  <c r="O557" i="1"/>
  <c r="L407" i="1"/>
  <c r="L489" i="1"/>
  <c r="L149" i="1"/>
  <c r="L544" i="1"/>
  <c r="L158" i="1"/>
  <c r="L237" i="1"/>
  <c r="L156" i="1"/>
  <c r="L404" i="1"/>
  <c r="L656" i="1"/>
  <c r="L196" i="1"/>
  <c r="L5" i="1"/>
  <c r="L102" i="1"/>
  <c r="L100" i="1"/>
  <c r="L542" i="1"/>
  <c r="L686" i="1"/>
  <c r="L18" i="1"/>
  <c r="L235" i="1"/>
  <c r="L286" i="1"/>
  <c r="L709" i="1"/>
  <c r="L123" i="1"/>
  <c r="L395" i="1"/>
  <c r="L555" i="1"/>
  <c r="L279" i="1"/>
  <c r="L54" i="1"/>
  <c r="L475" i="1"/>
  <c r="L710" i="1"/>
  <c r="L108" i="1"/>
  <c r="L220" i="1"/>
  <c r="L20" i="1"/>
  <c r="R20" i="1" s="1"/>
  <c r="L157" i="1"/>
  <c r="L144" i="1"/>
  <c r="L285" i="1"/>
  <c r="L638" i="1"/>
  <c r="E13" i="16"/>
  <c r="F34" i="16" s="1"/>
  <c r="L705" i="1"/>
  <c r="L412" i="1"/>
  <c r="L85" i="1"/>
  <c r="L524" i="1"/>
  <c r="L493" i="1"/>
  <c r="L479" i="1"/>
  <c r="L695" i="1"/>
  <c r="L466" i="1"/>
  <c r="L411" i="1"/>
  <c r="L31" i="1"/>
  <c r="L293" i="1"/>
  <c r="R293" i="1" s="1"/>
  <c r="L349" i="1"/>
  <c r="L529" i="1"/>
  <c r="E24" i="16"/>
  <c r="F45" i="16" s="1"/>
  <c r="E17" i="16"/>
  <c r="F38" i="16" s="1"/>
  <c r="L178" i="1"/>
  <c r="L592" i="1"/>
  <c r="L649" i="1"/>
  <c r="L185" i="1"/>
  <c r="L453" i="1"/>
  <c r="L367" i="1"/>
  <c r="L49" i="1"/>
  <c r="L596" i="1"/>
  <c r="L290" i="1"/>
  <c r="L396" i="1"/>
  <c r="E12" i="16"/>
  <c r="F33" i="16" s="1"/>
  <c r="L271" i="1"/>
  <c r="L640" i="1"/>
  <c r="L432" i="1"/>
  <c r="L323" i="1"/>
  <c r="L306" i="1"/>
  <c r="L262" i="1"/>
  <c r="L558" i="1"/>
  <c r="L625" i="1"/>
  <c r="L513" i="1"/>
  <c r="L390" i="1"/>
  <c r="L624" i="1"/>
  <c r="L298" i="1"/>
  <c r="L664" i="1"/>
  <c r="L130" i="1"/>
  <c r="L143" i="1"/>
  <c r="R143" i="1" s="1"/>
  <c r="L322" i="1"/>
  <c r="L27" i="1"/>
  <c r="L455" i="1"/>
  <c r="L458" i="1"/>
  <c r="L334" i="1"/>
  <c r="L619" i="1"/>
  <c r="L691" i="1"/>
  <c r="L425" i="1"/>
  <c r="L209" i="1"/>
  <c r="L171" i="1"/>
  <c r="L115" i="1"/>
  <c r="R115" i="1" s="1"/>
  <c r="L612" i="1"/>
  <c r="L464" i="1"/>
  <c r="L622" i="1"/>
  <c r="L584" i="1"/>
  <c r="L443" i="1"/>
  <c r="L69" i="1"/>
  <c r="L222" i="1"/>
  <c r="L431" i="1"/>
  <c r="L91" i="1"/>
  <c r="L317" i="1"/>
  <c r="L352" i="1"/>
  <c r="L668" i="1"/>
  <c r="E15" i="16"/>
  <c r="F36" i="16" s="1"/>
  <c r="L164" i="1"/>
  <c r="L326" i="1"/>
  <c r="L107" i="1"/>
  <c r="L572" i="1"/>
  <c r="L213" i="1"/>
  <c r="L253" i="1"/>
  <c r="L45" i="1"/>
  <c r="R45" i="1" s="1"/>
  <c r="S45" i="1" s="1"/>
  <c r="L392" i="1"/>
  <c r="L382" i="1"/>
  <c r="L312" i="1"/>
  <c r="L30" i="1"/>
  <c r="L683" i="1"/>
  <c r="L111" i="1"/>
  <c r="L76" i="1"/>
  <c r="L307" i="1"/>
  <c r="R307" i="1" s="1"/>
  <c r="S307" i="1" s="1"/>
  <c r="L55" i="1"/>
  <c r="L52" i="1"/>
  <c r="L594" i="1"/>
  <c r="L688" i="1"/>
  <c r="L582" i="1"/>
  <c r="E23" i="16"/>
  <c r="F44" i="16" s="1"/>
  <c r="L583" i="1"/>
  <c r="L81" i="1"/>
  <c r="L4" i="1"/>
  <c r="L176" i="1"/>
  <c r="L436" i="1"/>
  <c r="L373" i="1"/>
  <c r="R373" i="1" s="1"/>
  <c r="L610" i="1"/>
  <c r="L377" i="1"/>
  <c r="L270" i="1"/>
  <c r="L441" i="1"/>
  <c r="L315" i="1"/>
  <c r="L672" i="1"/>
  <c r="L58" i="1"/>
  <c r="L630" i="1"/>
  <c r="L528" i="1"/>
  <c r="L456" i="1"/>
  <c r="L119" i="1"/>
  <c r="L218" i="1"/>
  <c r="L593" i="1"/>
  <c r="L278" i="1"/>
  <c r="L124" i="1"/>
  <c r="L328" i="1"/>
  <c r="L501" i="1"/>
  <c r="L140" i="1"/>
  <c r="L679" i="1"/>
  <c r="L567" i="1"/>
  <c r="L182" i="1"/>
  <c r="L254" i="1"/>
  <c r="L451" i="1"/>
  <c r="R451" i="1" s="1"/>
  <c r="L84" i="1"/>
  <c r="L559" i="1"/>
  <c r="L87" i="1"/>
  <c r="L203" i="1"/>
  <c r="R203" i="1" s="1"/>
  <c r="L463" i="1"/>
  <c r="N531" i="1" l="1"/>
  <c r="V531" i="1" s="1"/>
  <c r="U531" i="1"/>
  <c r="R375" i="1"/>
  <c r="S375" i="1" s="1"/>
  <c r="T375" i="1" s="1"/>
  <c r="U252" i="1"/>
  <c r="R252" i="1"/>
  <c r="S252" i="1" s="1"/>
  <c r="U336" i="1"/>
  <c r="M554" i="1"/>
  <c r="M336" i="1"/>
  <c r="C67" i="16"/>
  <c r="C15" i="14" s="1"/>
  <c r="O15" i="14" s="1"/>
  <c r="N336" i="1"/>
  <c r="V336" i="1" s="1"/>
  <c r="C64" i="16"/>
  <c r="C12" i="14" s="1"/>
  <c r="O12" i="14" s="1"/>
  <c r="O636" i="1"/>
  <c r="C66" i="16"/>
  <c r="C14" i="14" s="1"/>
  <c r="O14" i="14" s="1"/>
  <c r="L360" i="1"/>
  <c r="T494" i="1"/>
  <c r="V252" i="1"/>
  <c r="I45" i="16"/>
  <c r="J45" i="16" s="1"/>
  <c r="G45" i="16"/>
  <c r="K150" i="1"/>
  <c r="L150" i="1" s="1"/>
  <c r="G14" i="16"/>
  <c r="T252" i="1"/>
  <c r="N64" i="16"/>
  <c r="H37" i="14" s="1"/>
  <c r="G38" i="16"/>
  <c r="I38" i="16"/>
  <c r="J38" i="16" s="1"/>
  <c r="N67" i="16"/>
  <c r="H40" i="14" s="1"/>
  <c r="G44" i="16"/>
  <c r="I44" i="16"/>
  <c r="J44" i="16" s="1"/>
  <c r="L300" i="1"/>
  <c r="M300" i="1" s="1"/>
  <c r="E18" i="16"/>
  <c r="F39" i="16" s="1"/>
  <c r="K2" i="1"/>
  <c r="C61" i="16" s="1"/>
  <c r="C9" i="14" s="1"/>
  <c r="N61" i="16"/>
  <c r="H34" i="14" s="1"/>
  <c r="G10" i="16"/>
  <c r="K44" i="1"/>
  <c r="C63" i="16" s="1"/>
  <c r="C11" i="14" s="1"/>
  <c r="O11" i="14" s="1"/>
  <c r="G11" i="16"/>
  <c r="I31" i="16"/>
  <c r="J31" i="16" s="1"/>
  <c r="G31" i="16"/>
  <c r="G32" i="16"/>
  <c r="I32" i="16"/>
  <c r="J32" i="16" s="1"/>
  <c r="N375" i="1"/>
  <c r="V375" i="1" s="1"/>
  <c r="T606" i="1"/>
  <c r="N65" i="16"/>
  <c r="H38" i="14" s="1"/>
  <c r="G36" i="16"/>
  <c r="I36" i="16"/>
  <c r="J36" i="16" s="1"/>
  <c r="L14" i="1"/>
  <c r="R14" i="1" s="1"/>
  <c r="L33" i="1"/>
  <c r="M33" i="1" s="1"/>
  <c r="M375" i="1"/>
  <c r="K15" i="1"/>
  <c r="C62" i="16" s="1"/>
  <c r="C10" i="14" s="1"/>
  <c r="O10" i="14" s="1"/>
  <c r="N62" i="16"/>
  <c r="H35" i="14" s="1"/>
  <c r="V606" i="1"/>
  <c r="N66" i="16"/>
  <c r="H39" i="14" s="1"/>
  <c r="C65" i="16"/>
  <c r="C13" i="14" s="1"/>
  <c r="O13" i="14" s="1"/>
  <c r="N63" i="16"/>
  <c r="H36" i="14" s="1"/>
  <c r="I42" i="16"/>
  <c r="J42" i="16" s="1"/>
  <c r="G42" i="16"/>
  <c r="K42" i="16"/>
  <c r="H42" i="16"/>
  <c r="L42" i="16" s="1"/>
  <c r="I33" i="16"/>
  <c r="J33" i="16" s="1"/>
  <c r="G33" i="16"/>
  <c r="I34" i="16"/>
  <c r="J34" i="16" s="1"/>
  <c r="G34" i="16"/>
  <c r="G35" i="16"/>
  <c r="I35" i="16"/>
  <c r="J35" i="16" s="1"/>
  <c r="K35" i="16"/>
  <c r="H35" i="16"/>
  <c r="L35" i="16" s="1"/>
  <c r="M252" i="1"/>
  <c r="O685" i="1"/>
  <c r="N355" i="1"/>
  <c r="O355" i="1" s="1"/>
  <c r="N353" i="1"/>
  <c r="V353" i="1" s="1"/>
  <c r="U353" i="1"/>
  <c r="M353" i="1"/>
  <c r="K545" i="1"/>
  <c r="K641" i="1"/>
  <c r="N554" i="1"/>
  <c r="O554" i="1" s="1"/>
  <c r="U554" i="1"/>
  <c r="K642" i="1"/>
  <c r="K675" i="1"/>
  <c r="K533" i="1"/>
  <c r="L654" i="1"/>
  <c r="K644" i="1"/>
  <c r="O445" i="1"/>
  <c r="K627" i="1"/>
  <c r="K561" i="1"/>
  <c r="K633" i="1"/>
  <c r="K651" i="1"/>
  <c r="K660" i="1"/>
  <c r="K521" i="1"/>
  <c r="K541" i="1"/>
  <c r="O252" i="1"/>
  <c r="O606" i="1"/>
  <c r="U355" i="1"/>
  <c r="R355" i="1"/>
  <c r="S355" i="1" s="1"/>
  <c r="T355" i="1" s="1"/>
  <c r="L447" i="1"/>
  <c r="R447" i="1" s="1"/>
  <c r="O595" i="1"/>
  <c r="O518" i="1"/>
  <c r="L12" i="1"/>
  <c r="M12" i="1" s="1"/>
  <c r="N628" i="1"/>
  <c r="V628" i="1" s="1"/>
  <c r="O546" i="1"/>
  <c r="U628" i="1"/>
  <c r="L200" i="1"/>
  <c r="M200" i="1" s="1"/>
  <c r="M628" i="1"/>
  <c r="O585" i="1"/>
  <c r="M397" i="1"/>
  <c r="U397" i="1"/>
  <c r="N397" i="1"/>
  <c r="V397" i="1" s="1"/>
  <c r="R397" i="1"/>
  <c r="S397" i="1" s="1"/>
  <c r="T397" i="1" s="1"/>
  <c r="O297" i="1"/>
  <c r="R438" i="1"/>
  <c r="S438" i="1" s="1"/>
  <c r="T438" i="1" s="1"/>
  <c r="M438" i="1"/>
  <c r="L110" i="1"/>
  <c r="R110" i="1" s="1"/>
  <c r="V578" i="1"/>
  <c r="O578" i="1"/>
  <c r="L74" i="1"/>
  <c r="R74" i="1" s="1"/>
  <c r="O113" i="1"/>
  <c r="U187" i="1"/>
  <c r="O136" i="1"/>
  <c r="O547" i="1"/>
  <c r="N438" i="1"/>
  <c r="V438" i="1" s="1"/>
  <c r="L409" i="1"/>
  <c r="R409" i="1" s="1"/>
  <c r="S409" i="1" s="1"/>
  <c r="T409" i="1" s="1"/>
  <c r="L238" i="1"/>
  <c r="U238" i="1" s="1"/>
  <c r="L422" i="1"/>
  <c r="R422" i="1" s="1"/>
  <c r="L202" i="1"/>
  <c r="M202" i="1" s="1"/>
  <c r="O673" i="1"/>
  <c r="O241" i="1"/>
  <c r="R631" i="1"/>
  <c r="S631" i="1" s="1"/>
  <c r="T631" i="1" s="1"/>
  <c r="V563" i="1"/>
  <c r="O563" i="1"/>
  <c r="L2" i="1"/>
  <c r="O301" i="1"/>
  <c r="O183" i="1"/>
  <c r="R706" i="1"/>
  <c r="S706" i="1" s="1"/>
  <c r="T706" i="1" s="1"/>
  <c r="M652" i="1"/>
  <c r="N64" i="1"/>
  <c r="V64" i="1" s="1"/>
  <c r="U669" i="1"/>
  <c r="L139" i="1"/>
  <c r="M139" i="1" s="1"/>
  <c r="N462" i="1"/>
  <c r="V462" i="1" s="1"/>
  <c r="N267" i="1"/>
  <c r="V267" i="1" s="1"/>
  <c r="N224" i="1"/>
  <c r="V224" i="1" s="1"/>
  <c r="R223" i="1"/>
  <c r="S223" i="1" s="1"/>
  <c r="T223" i="1" s="1"/>
  <c r="N629" i="1"/>
  <c r="V629" i="1" s="1"/>
  <c r="L250" i="1"/>
  <c r="M250" i="1" s="1"/>
  <c r="V192" i="1"/>
  <c r="O192" i="1"/>
  <c r="R700" i="1"/>
  <c r="S700" i="1" s="1"/>
  <c r="T700" i="1" s="1"/>
  <c r="M504" i="1"/>
  <c r="L487" i="1"/>
  <c r="R487" i="1" s="1"/>
  <c r="R361" i="1"/>
  <c r="S361" i="1" s="1"/>
  <c r="T361" i="1" s="1"/>
  <c r="M361" i="1"/>
  <c r="N361" i="1"/>
  <c r="U361" i="1"/>
  <c r="L95" i="1"/>
  <c r="M95" i="1" s="1"/>
  <c r="N450" i="1"/>
  <c r="V450" i="1" s="1"/>
  <c r="V469" i="1"/>
  <c r="O469" i="1"/>
  <c r="M615" i="1"/>
  <c r="U615" i="1"/>
  <c r="R615" i="1"/>
  <c r="S615" i="1" s="1"/>
  <c r="T615" i="1" s="1"/>
  <c r="N615" i="1"/>
  <c r="R419" i="1"/>
  <c r="S419" i="1" s="1"/>
  <c r="T419" i="1" s="1"/>
  <c r="V199" i="1"/>
  <c r="O199" i="1"/>
  <c r="V378" i="1"/>
  <c r="O378" i="1"/>
  <c r="M617" i="1"/>
  <c r="N292" i="1"/>
  <c r="V292" i="1" s="1"/>
  <c r="V299" i="1"/>
  <c r="O299" i="1"/>
  <c r="R674" i="1"/>
  <c r="S674" i="1" s="1"/>
  <c r="T674" i="1" s="1"/>
  <c r="M674" i="1"/>
  <c r="U674" i="1"/>
  <c r="N384" i="1"/>
  <c r="V384" i="1" s="1"/>
  <c r="L80" i="1"/>
  <c r="M80" i="1" s="1"/>
  <c r="N676" i="1"/>
  <c r="V676" i="1" s="1"/>
  <c r="U384" i="1"/>
  <c r="U267" i="1"/>
  <c r="M272" i="1"/>
  <c r="V623" i="1"/>
  <c r="O623" i="1"/>
  <c r="V9" i="1"/>
  <c r="O9" i="1"/>
  <c r="V581" i="1"/>
  <c r="O581" i="1"/>
  <c r="V399" i="1"/>
  <c r="O399" i="1"/>
  <c r="M187" i="1"/>
  <c r="N187" i="1"/>
  <c r="V206" i="1"/>
  <c r="O206" i="1"/>
  <c r="V325" i="1"/>
  <c r="O325" i="1"/>
  <c r="M292" i="1"/>
  <c r="V417" i="1"/>
  <c r="O417" i="1"/>
  <c r="O75" i="1"/>
  <c r="V75" i="1"/>
  <c r="M669" i="1"/>
  <c r="N669" i="1"/>
  <c r="N435" i="1"/>
  <c r="U435" i="1"/>
  <c r="M435" i="1"/>
  <c r="R435" i="1"/>
  <c r="S435" i="1" s="1"/>
  <c r="T435" i="1" s="1"/>
  <c r="M264" i="1"/>
  <c r="V366" i="1"/>
  <c r="O366" i="1"/>
  <c r="V565" i="1"/>
  <c r="O565" i="1"/>
  <c r="V603" i="1"/>
  <c r="O603" i="1"/>
  <c r="N697" i="1"/>
  <c r="V697" i="1" s="1"/>
  <c r="V177" i="1"/>
  <c r="O177" i="1"/>
  <c r="O190" i="1"/>
  <c r="V190" i="1"/>
  <c r="L580" i="1"/>
  <c r="U580" i="1" s="1"/>
  <c r="R634" i="1"/>
  <c r="S634" i="1" s="1"/>
  <c r="T634" i="1" s="1"/>
  <c r="U634" i="1"/>
  <c r="V129" i="1"/>
  <c r="O129" i="1"/>
  <c r="R391" i="1"/>
  <c r="S391" i="1" s="1"/>
  <c r="T391" i="1" s="1"/>
  <c r="R388" i="1"/>
  <c r="S388" i="1" s="1"/>
  <c r="T388" i="1" s="1"/>
  <c r="U388" i="1"/>
  <c r="O511" i="1"/>
  <c r="V530" i="1"/>
  <c r="O530" i="1"/>
  <c r="R324" i="1"/>
  <c r="S324" i="1" s="1"/>
  <c r="T324" i="1" s="1"/>
  <c r="U324" i="1"/>
  <c r="N324" i="1"/>
  <c r="V308" i="1"/>
  <c r="O308" i="1"/>
  <c r="V251" i="1"/>
  <c r="O251" i="1"/>
  <c r="N600" i="1"/>
  <c r="V600" i="1" s="1"/>
  <c r="V281" i="1"/>
  <c r="O281" i="1"/>
  <c r="V207" i="1"/>
  <c r="O207" i="1"/>
  <c r="O363" i="1"/>
  <c r="V363" i="1"/>
  <c r="U468" i="1"/>
  <c r="N468" i="1"/>
  <c r="R468" i="1"/>
  <c r="S468" i="1" s="1"/>
  <c r="T468" i="1" s="1"/>
  <c r="M468" i="1"/>
  <c r="M391" i="1"/>
  <c r="U391" i="1"/>
  <c r="O391" i="1"/>
  <c r="M310" i="1"/>
  <c r="U310" i="1"/>
  <c r="M420" i="1"/>
  <c r="U420" i="1"/>
  <c r="M552" i="1"/>
  <c r="R552" i="1"/>
  <c r="S552" i="1" s="1"/>
  <c r="T552" i="1" s="1"/>
  <c r="U552" i="1"/>
  <c r="N552" i="1"/>
  <c r="R659" i="1"/>
  <c r="S659" i="1" s="1"/>
  <c r="T659" i="1" s="1"/>
  <c r="N659" i="1"/>
  <c r="U659" i="1"/>
  <c r="M659" i="1"/>
  <c r="L211" i="1"/>
  <c r="R211" i="1" s="1"/>
  <c r="S211" i="1" s="1"/>
  <c r="T211" i="1" s="1"/>
  <c r="V506" i="1"/>
  <c r="O506" i="1"/>
  <c r="R356" i="1"/>
  <c r="S356" i="1" s="1"/>
  <c r="T356" i="1" s="1"/>
  <c r="U356" i="1"/>
  <c r="N356" i="1"/>
  <c r="V356" i="1" s="1"/>
  <c r="R116" i="1"/>
  <c r="S116" i="1" s="1"/>
  <c r="T116" i="1" s="1"/>
  <c r="U116" i="1"/>
  <c r="R384" i="1"/>
  <c r="S384" i="1" s="1"/>
  <c r="T384" i="1" s="1"/>
  <c r="V260" i="1"/>
  <c r="O260" i="1"/>
  <c r="M400" i="1"/>
  <c r="U400" i="1"/>
  <c r="O132" i="1"/>
  <c r="V488" i="1"/>
  <c r="O488" i="1"/>
  <c r="O125" i="1"/>
  <c r="O634" i="1"/>
  <c r="V674" i="1"/>
  <c r="O674" i="1"/>
  <c r="M224" i="1"/>
  <c r="U224" i="1"/>
  <c r="R652" i="1"/>
  <c r="S652" i="1" s="1"/>
  <c r="T652" i="1" s="1"/>
  <c r="U652" i="1"/>
  <c r="O652" i="1"/>
  <c r="L569" i="1"/>
  <c r="N569" i="1" s="1"/>
  <c r="L288" i="1"/>
  <c r="R288" i="1" s="1"/>
  <c r="S288" i="1" s="1"/>
  <c r="T288" i="1" s="1"/>
  <c r="M700" i="1"/>
  <c r="U700" i="1"/>
  <c r="O700" i="1"/>
  <c r="R449" i="1"/>
  <c r="S449" i="1" s="1"/>
  <c r="T449" i="1" s="1"/>
  <c r="U449" i="1"/>
  <c r="M449" i="1"/>
  <c r="N449" i="1"/>
  <c r="M631" i="1"/>
  <c r="U631" i="1"/>
  <c r="O631" i="1"/>
  <c r="R526" i="1"/>
  <c r="S526" i="1" s="1"/>
  <c r="T526" i="1" s="1"/>
  <c r="U526" i="1"/>
  <c r="V296" i="1"/>
  <c r="O296" i="1"/>
  <c r="M64" i="1"/>
  <c r="U64" i="1"/>
  <c r="R450" i="1"/>
  <c r="S450" i="1" s="1"/>
  <c r="T450" i="1" s="1"/>
  <c r="U450" i="1"/>
  <c r="V226" i="1"/>
  <c r="O226" i="1"/>
  <c r="V515" i="1"/>
  <c r="O515" i="1"/>
  <c r="V503" i="1"/>
  <c r="O503" i="1"/>
  <c r="V161" i="1"/>
  <c r="O161" i="1"/>
  <c r="L11" i="1"/>
  <c r="N11" i="1" s="1"/>
  <c r="V11" i="1" s="1"/>
  <c r="O512" i="1"/>
  <c r="V512" i="1"/>
  <c r="L520" i="1"/>
  <c r="M520" i="1" s="1"/>
  <c r="V370" i="1"/>
  <c r="O370" i="1"/>
  <c r="N223" i="1"/>
  <c r="U223" i="1"/>
  <c r="N526" i="1"/>
  <c r="V526" i="1" s="1"/>
  <c r="M600" i="1"/>
  <c r="V494" i="1"/>
  <c r="O494" i="1"/>
  <c r="M697" i="1"/>
  <c r="U697" i="1"/>
  <c r="L508" i="1"/>
  <c r="R508" i="1" s="1"/>
  <c r="S508" i="1" s="1"/>
  <c r="T508" i="1" s="1"/>
  <c r="R604" i="1"/>
  <c r="S604" i="1" s="1"/>
  <c r="T604" i="1" s="1"/>
  <c r="N604" i="1"/>
  <c r="M604" i="1"/>
  <c r="U604" i="1"/>
  <c r="U272" i="1"/>
  <c r="V346" i="1"/>
  <c r="O346" i="1"/>
  <c r="V471" i="1"/>
  <c r="O471" i="1"/>
  <c r="M706" i="1"/>
  <c r="U706" i="1"/>
  <c r="O706" i="1"/>
  <c r="V362" i="1"/>
  <c r="O362" i="1"/>
  <c r="L678" i="1"/>
  <c r="M678" i="1" s="1"/>
  <c r="V576" i="1"/>
  <c r="O576" i="1"/>
  <c r="R430" i="1"/>
  <c r="S430" i="1" s="1"/>
  <c r="T430" i="1" s="1"/>
  <c r="R629" i="1"/>
  <c r="S629" i="1" s="1"/>
  <c r="T629" i="1" s="1"/>
  <c r="U629" i="1"/>
  <c r="R617" i="1"/>
  <c r="S617" i="1" s="1"/>
  <c r="T617" i="1" s="1"/>
  <c r="U617" i="1"/>
  <c r="O617" i="1"/>
  <c r="O114" i="1"/>
  <c r="V152" i="1"/>
  <c r="O152" i="1"/>
  <c r="O394" i="1"/>
  <c r="V394" i="1"/>
  <c r="R343" i="1"/>
  <c r="S343" i="1" s="1"/>
  <c r="T343" i="1" s="1"/>
  <c r="U343" i="1"/>
  <c r="N388" i="1"/>
  <c r="V388" i="1" s="1"/>
  <c r="M41" i="1"/>
  <c r="U41" i="1"/>
  <c r="N41" i="1"/>
  <c r="R41" i="1"/>
  <c r="S41" i="1" s="1"/>
  <c r="T41" i="1" s="1"/>
  <c r="N343" i="1"/>
  <c r="V343" i="1" s="1"/>
  <c r="N264" i="1"/>
  <c r="U264" i="1"/>
  <c r="N138" i="1"/>
  <c r="V138" i="1" s="1"/>
  <c r="N272" i="1"/>
  <c r="V272" i="1" s="1"/>
  <c r="L410" i="1"/>
  <c r="M410" i="1" s="1"/>
  <c r="V478" i="1"/>
  <c r="O478" i="1"/>
  <c r="O440" i="1"/>
  <c r="V440" i="1"/>
  <c r="R676" i="1"/>
  <c r="S676" i="1" s="1"/>
  <c r="T676" i="1" s="1"/>
  <c r="U676" i="1"/>
  <c r="M430" i="1"/>
  <c r="U430" i="1"/>
  <c r="O430" i="1"/>
  <c r="M267" i="1"/>
  <c r="N116" i="1"/>
  <c r="V116" i="1" s="1"/>
  <c r="V389" i="1"/>
  <c r="O389" i="1"/>
  <c r="O680" i="1"/>
  <c r="V680" i="1"/>
  <c r="V386" i="1"/>
  <c r="O386" i="1"/>
  <c r="M687" i="1"/>
  <c r="U687" i="1"/>
  <c r="R274" i="1"/>
  <c r="S274" i="1" s="1"/>
  <c r="T274" i="1" s="1"/>
  <c r="M274" i="1"/>
  <c r="N274" i="1"/>
  <c r="U274" i="1"/>
  <c r="M231" i="1"/>
  <c r="R231" i="1"/>
  <c r="S231" i="1" s="1"/>
  <c r="T231" i="1" s="1"/>
  <c r="U231" i="1"/>
  <c r="O284" i="1"/>
  <c r="V284" i="1"/>
  <c r="U292" i="1"/>
  <c r="R462" i="1"/>
  <c r="S462" i="1" s="1"/>
  <c r="T462" i="1" s="1"/>
  <c r="U462" i="1"/>
  <c r="R138" i="1"/>
  <c r="S138" i="1" s="1"/>
  <c r="T138" i="1" s="1"/>
  <c r="U138" i="1"/>
  <c r="V258" i="1"/>
  <c r="O258" i="1"/>
  <c r="M291" i="1"/>
  <c r="U291" i="1"/>
  <c r="R291" i="1"/>
  <c r="S291" i="1" s="1"/>
  <c r="T291" i="1" s="1"/>
  <c r="N291" i="1"/>
  <c r="V291" i="1" s="1"/>
  <c r="M634" i="1"/>
  <c r="N310" i="1"/>
  <c r="V310" i="1" s="1"/>
  <c r="N687" i="1"/>
  <c r="V687" i="1" s="1"/>
  <c r="V562" i="1"/>
  <c r="O562" i="1"/>
  <c r="V477" i="1"/>
  <c r="O477" i="1"/>
  <c r="N400" i="1"/>
  <c r="V400" i="1" s="1"/>
  <c r="M324" i="1"/>
  <c r="R504" i="1"/>
  <c r="S504" i="1" s="1"/>
  <c r="T504" i="1" s="1"/>
  <c r="U504" i="1"/>
  <c r="O504" i="1"/>
  <c r="N420" i="1"/>
  <c r="V420" i="1" s="1"/>
  <c r="V704" i="1"/>
  <c r="O704" i="1"/>
  <c r="M419" i="1"/>
  <c r="U419" i="1"/>
  <c r="O419" i="1"/>
  <c r="L344" i="1"/>
  <c r="R344" i="1" s="1"/>
  <c r="S344" i="1" s="1"/>
  <c r="T344" i="1" s="1"/>
  <c r="N231" i="1"/>
  <c r="V231" i="1" s="1"/>
  <c r="U600" i="1"/>
  <c r="N689" i="1"/>
  <c r="V689" i="1" s="1"/>
  <c r="O393" i="1"/>
  <c r="V393" i="1"/>
  <c r="O141" i="1"/>
  <c r="R689" i="1"/>
  <c r="S689" i="1" s="1"/>
  <c r="T689" i="1" s="1"/>
  <c r="U689" i="1"/>
  <c r="V510" i="1"/>
  <c r="O510" i="1"/>
  <c r="O535" i="1"/>
  <c r="V535" i="1"/>
  <c r="O273" i="1"/>
  <c r="M367" i="1"/>
  <c r="R285" i="1"/>
  <c r="S285" i="1" s="1"/>
  <c r="T285" i="1" s="1"/>
  <c r="L86" i="1"/>
  <c r="R86" i="1" s="1"/>
  <c r="S86" i="1" s="1"/>
  <c r="T86" i="1" s="1"/>
  <c r="R610" i="1"/>
  <c r="S610" i="1" s="1"/>
  <c r="T610" i="1" s="1"/>
  <c r="R111" i="1"/>
  <c r="S111" i="1" s="1"/>
  <c r="T111" i="1" s="1"/>
  <c r="L146" i="1"/>
  <c r="R146" i="1" s="1"/>
  <c r="R443" i="1"/>
  <c r="S443" i="1" s="1"/>
  <c r="T443" i="1" s="1"/>
  <c r="R555" i="1"/>
  <c r="S555" i="1" s="1"/>
  <c r="T555" i="1" s="1"/>
  <c r="R584" i="1"/>
  <c r="S584" i="1" s="1"/>
  <c r="T584" i="1" s="1"/>
  <c r="R395" i="1"/>
  <c r="S395" i="1" s="1"/>
  <c r="T395" i="1" s="1"/>
  <c r="R322" i="1"/>
  <c r="S451" i="1"/>
  <c r="T451" i="1" s="1"/>
  <c r="S203" i="1"/>
  <c r="T203" i="1" s="1"/>
  <c r="L591" i="1"/>
  <c r="R591" i="1" s="1"/>
  <c r="L314" i="1"/>
  <c r="L560" i="1"/>
  <c r="R560" i="1" s="1"/>
  <c r="L426" i="1"/>
  <c r="L459" i="1"/>
  <c r="M459" i="1" s="1"/>
  <c r="L56" i="1"/>
  <c r="L135" i="1"/>
  <c r="R135" i="1" s="1"/>
  <c r="L609" i="1"/>
  <c r="L77" i="1"/>
  <c r="R77" i="1" s="1"/>
  <c r="L677" i="1"/>
  <c r="R677" i="1" s="1"/>
  <c r="L166" i="1"/>
  <c r="M166" i="1" s="1"/>
  <c r="L127" i="1"/>
  <c r="R127" i="1" s="1"/>
  <c r="L428" i="1"/>
  <c r="R428" i="1" s="1"/>
  <c r="M52" i="1"/>
  <c r="R52" i="1"/>
  <c r="L28" i="1"/>
  <c r="L684" i="1"/>
  <c r="R684" i="1" s="1"/>
  <c r="L217" i="1"/>
  <c r="L321" i="1"/>
  <c r="R321" i="1" s="1"/>
  <c r="L173" i="1"/>
  <c r="R173" i="1" s="1"/>
  <c r="L577" i="1"/>
  <c r="L507" i="1"/>
  <c r="R507" i="1" s="1"/>
  <c r="T45" i="1"/>
  <c r="L538" i="1"/>
  <c r="M538" i="1" s="1"/>
  <c r="S293" i="1"/>
  <c r="T293" i="1" s="1"/>
  <c r="L72" i="1"/>
  <c r="M72" i="1" s="1"/>
  <c r="M213" i="1"/>
  <c r="R213" i="1"/>
  <c r="L193" i="1"/>
  <c r="R193" i="1" s="1"/>
  <c r="T307" i="1"/>
  <c r="L304" i="1"/>
  <c r="M304" i="1" s="1"/>
  <c r="L201" i="1"/>
  <c r="M201" i="1" s="1"/>
  <c r="L587" i="1"/>
  <c r="M587" i="1" s="1"/>
  <c r="M218" i="1"/>
  <c r="R218" i="1"/>
  <c r="L79" i="1"/>
  <c r="L46" i="1"/>
  <c r="M46" i="1" s="1"/>
  <c r="R436" i="1"/>
  <c r="L221" i="1"/>
  <c r="M221" i="1" s="1"/>
  <c r="L305" i="1"/>
  <c r="M305" i="1" s="1"/>
  <c r="R688" i="1"/>
  <c r="R583" i="1"/>
  <c r="L446" i="1"/>
  <c r="L40" i="1"/>
  <c r="R40" i="1" s="1"/>
  <c r="L667" i="1"/>
  <c r="L543" i="1"/>
  <c r="R543" i="1" s="1"/>
  <c r="L78" i="1"/>
  <c r="M78" i="1" s="1"/>
  <c r="L433" i="1"/>
  <c r="R433" i="1" s="1"/>
  <c r="L225" i="1"/>
  <c r="L88" i="1"/>
  <c r="R88" i="1" s="1"/>
  <c r="M464" i="1"/>
  <c r="R464" i="1"/>
  <c r="L379" i="1"/>
  <c r="M379" i="1" s="1"/>
  <c r="L57" i="1"/>
  <c r="R57" i="1" s="1"/>
  <c r="L566" i="1"/>
  <c r="R566" i="1" s="1"/>
  <c r="L259" i="1"/>
  <c r="M455" i="1"/>
  <c r="R455" i="1"/>
  <c r="L311" i="1"/>
  <c r="L574" i="1"/>
  <c r="M574" i="1" s="1"/>
  <c r="L495" i="1"/>
  <c r="R495" i="1" s="1"/>
  <c r="L416" i="1"/>
  <c r="L105" i="1"/>
  <c r="L316" i="1"/>
  <c r="R316" i="1" s="1"/>
  <c r="L516" i="1"/>
  <c r="M516" i="1" s="1"/>
  <c r="M30" i="1"/>
  <c r="R30" i="1"/>
  <c r="L134" i="1"/>
  <c r="M134" i="1" s="1"/>
  <c r="L295" i="1"/>
  <c r="R295" i="1" s="1"/>
  <c r="L460" i="1"/>
  <c r="R460" i="1" s="1"/>
  <c r="S373" i="1"/>
  <c r="T373" i="1" s="1"/>
  <c r="S115" i="1"/>
  <c r="T115" i="1" s="1"/>
  <c r="L374" i="1"/>
  <c r="L39" i="1"/>
  <c r="L452" i="1"/>
  <c r="R452" i="1" s="1"/>
  <c r="L233" i="1"/>
  <c r="M233" i="1" s="1"/>
  <c r="L698" i="1"/>
  <c r="L83" i="1"/>
  <c r="R83" i="1" s="1"/>
  <c r="L517" i="1"/>
  <c r="M517" i="1" s="1"/>
  <c r="L337" i="1"/>
  <c r="L47" i="1"/>
  <c r="M47" i="1" s="1"/>
  <c r="M594" i="1"/>
  <c r="R594" i="1"/>
  <c r="L369" i="1"/>
  <c r="M369" i="1" s="1"/>
  <c r="L168" i="1"/>
  <c r="R168" i="1" s="1"/>
  <c r="L480" i="1"/>
  <c r="M480" i="1" s="1"/>
  <c r="L575" i="1"/>
  <c r="M575" i="1" s="1"/>
  <c r="L335" i="1"/>
  <c r="R335" i="1" s="1"/>
  <c r="L17" i="1"/>
  <c r="R17" i="1" s="1"/>
  <c r="L588" i="1"/>
  <c r="M588" i="1" s="1"/>
  <c r="M290" i="1"/>
  <c r="R290" i="1"/>
  <c r="R558" i="1"/>
  <c r="L434" i="1"/>
  <c r="M434" i="1" s="1"/>
  <c r="L398" i="1"/>
  <c r="M315" i="1"/>
  <c r="R315" i="1"/>
  <c r="L29" i="1"/>
  <c r="R29" i="1" s="1"/>
  <c r="L165" i="1"/>
  <c r="M624" i="1"/>
  <c r="R624" i="1"/>
  <c r="L539" i="1"/>
  <c r="M539" i="1" s="1"/>
  <c r="L454" i="1"/>
  <c r="M270" i="1"/>
  <c r="R270" i="1"/>
  <c r="M176" i="1"/>
  <c r="R176" i="1"/>
  <c r="L429" i="1"/>
  <c r="R429" i="1" s="1"/>
  <c r="L229" i="1"/>
  <c r="M254" i="1"/>
  <c r="R254" i="1"/>
  <c r="L364" i="1"/>
  <c r="L48" i="1"/>
  <c r="L309" i="1"/>
  <c r="M309" i="1" s="1"/>
  <c r="M4" i="1"/>
  <c r="R4" i="1"/>
  <c r="L67" i="1"/>
  <c r="R67" i="1" s="1"/>
  <c r="L320" i="1"/>
  <c r="R320" i="1" s="1"/>
  <c r="L194" i="1"/>
  <c r="M312" i="1"/>
  <c r="R312" i="1"/>
  <c r="L65" i="1"/>
  <c r="L82" i="1"/>
  <c r="L232" i="1"/>
  <c r="M232" i="1" s="1"/>
  <c r="M322" i="1"/>
  <c r="L537" i="1"/>
  <c r="M537" i="1" s="1"/>
  <c r="S143" i="1"/>
  <c r="T143" i="1" s="1"/>
  <c r="L103" i="1"/>
  <c r="M103" i="1" s="1"/>
  <c r="M203" i="1"/>
  <c r="M84" i="1"/>
  <c r="R84" i="1"/>
  <c r="L439" i="1"/>
  <c r="M501" i="1"/>
  <c r="R501" i="1"/>
  <c r="M124" i="1"/>
  <c r="R124" i="1"/>
  <c r="L106" i="1"/>
  <c r="R106" i="1" s="1"/>
  <c r="M58" i="1"/>
  <c r="M373" i="1"/>
  <c r="L573" i="1"/>
  <c r="M573" i="1" s="1"/>
  <c r="L338" i="1"/>
  <c r="L457" i="1"/>
  <c r="M76" i="1"/>
  <c r="R76" i="1"/>
  <c r="M683" i="1"/>
  <c r="R683" i="1"/>
  <c r="L525" i="1"/>
  <c r="R525" i="1" s="1"/>
  <c r="L197" i="1"/>
  <c r="M197" i="1" s="1"/>
  <c r="L318" i="1"/>
  <c r="M317" i="1"/>
  <c r="R317" i="1"/>
  <c r="M222" i="1"/>
  <c r="R222" i="1"/>
  <c r="L620" i="1"/>
  <c r="M620" i="1" s="1"/>
  <c r="M69" i="1"/>
  <c r="R69" i="1"/>
  <c r="M209" i="1"/>
  <c r="L59" i="1"/>
  <c r="M59" i="1" s="1"/>
  <c r="M130" i="1"/>
  <c r="L702" i="1"/>
  <c r="R702" i="1" s="1"/>
  <c r="L505" i="1"/>
  <c r="M390" i="1"/>
  <c r="R390" i="1"/>
  <c r="R130" i="1"/>
  <c r="M216" i="1"/>
  <c r="R216" i="1"/>
  <c r="M640" i="1"/>
  <c r="L66" i="1"/>
  <c r="R58" i="1"/>
  <c r="L37" i="1"/>
  <c r="L25" i="1"/>
  <c r="L413" i="1"/>
  <c r="R413" i="1" s="1"/>
  <c r="L331" i="1"/>
  <c r="M331" i="1" s="1"/>
  <c r="L62" i="1"/>
  <c r="M62" i="1" s="1"/>
  <c r="L666" i="1"/>
  <c r="R666" i="1" s="1"/>
  <c r="L376" i="1"/>
  <c r="M567" i="1"/>
  <c r="R567" i="1"/>
  <c r="L303" i="1"/>
  <c r="R303" i="1" s="1"/>
  <c r="M278" i="1"/>
  <c r="R278" i="1"/>
  <c r="M360" i="1"/>
  <c r="R360" i="1"/>
  <c r="M456" i="1"/>
  <c r="R456" i="1"/>
  <c r="L536" i="1"/>
  <c r="L368" i="1"/>
  <c r="M583" i="1"/>
  <c r="L415" i="1"/>
  <c r="R415" i="1" s="1"/>
  <c r="M582" i="1"/>
  <c r="M307" i="1"/>
  <c r="L499" i="1"/>
  <c r="M499" i="1" s="1"/>
  <c r="L71" i="1"/>
  <c r="R71" i="1" s="1"/>
  <c r="M392" i="1"/>
  <c r="R392" i="1"/>
  <c r="M572" i="1"/>
  <c r="R572" i="1"/>
  <c r="M107" i="1"/>
  <c r="L162" i="1"/>
  <c r="M162" i="1" s="1"/>
  <c r="M326" i="1"/>
  <c r="R326" i="1"/>
  <c r="L122" i="1"/>
  <c r="R122" i="1" s="1"/>
  <c r="L198" i="1"/>
  <c r="R171" i="1"/>
  <c r="M691" i="1"/>
  <c r="R691" i="1"/>
  <c r="M27" i="1"/>
  <c r="R27" i="1"/>
  <c r="L670" i="1"/>
  <c r="R670" i="1" s="1"/>
  <c r="L68" i="1"/>
  <c r="M513" i="1"/>
  <c r="R513" i="1"/>
  <c r="M306" i="1"/>
  <c r="R306" i="1"/>
  <c r="L22" i="1"/>
  <c r="R22" i="1" s="1"/>
  <c r="L184" i="1"/>
  <c r="L24" i="1"/>
  <c r="R24" i="1" s="1"/>
  <c r="L590" i="1"/>
  <c r="R590" i="1" s="1"/>
  <c r="L579" i="1"/>
  <c r="L339" i="1"/>
  <c r="L333" i="1"/>
  <c r="M333" i="1" s="1"/>
  <c r="L50" i="1"/>
  <c r="R50" i="1" s="1"/>
  <c r="R209" i="1"/>
  <c r="L621" i="1"/>
  <c r="M621" i="1" s="1"/>
  <c r="L532" i="1"/>
  <c r="M532" i="1" s="1"/>
  <c r="R182" i="1"/>
  <c r="R431" i="1"/>
  <c r="R582" i="1"/>
  <c r="R668" i="1"/>
  <c r="L118" i="1"/>
  <c r="R118" i="1" s="1"/>
  <c r="L19" i="1"/>
  <c r="R19" i="1" s="1"/>
  <c r="M612" i="1"/>
  <c r="L444" i="1"/>
  <c r="R444" i="1" s="1"/>
  <c r="M625" i="1"/>
  <c r="R625" i="1"/>
  <c r="M262" i="1"/>
  <c r="R262" i="1"/>
  <c r="L327" i="1"/>
  <c r="R327" i="1" s="1"/>
  <c r="R612" i="1"/>
  <c r="L172" i="1"/>
  <c r="M172" i="1" s="1"/>
  <c r="L380" i="1"/>
  <c r="M396" i="1"/>
  <c r="M596" i="1"/>
  <c r="R596" i="1"/>
  <c r="L219" i="1"/>
  <c r="M219" i="1" s="1"/>
  <c r="L34" i="1"/>
  <c r="R34" i="1" s="1"/>
  <c r="L598" i="1"/>
  <c r="R598" i="1" s="1"/>
  <c r="R396" i="1"/>
  <c r="L402" i="1"/>
  <c r="R402" i="1" s="1"/>
  <c r="L63" i="1"/>
  <c r="M63" i="1" s="1"/>
  <c r="L175" i="1"/>
  <c r="M175" i="1" s="1"/>
  <c r="L151" i="1"/>
  <c r="R151" i="1" s="1"/>
  <c r="L509" i="1"/>
  <c r="M509" i="1" s="1"/>
  <c r="M463" i="1"/>
  <c r="R463" i="1"/>
  <c r="L387" i="1"/>
  <c r="M387" i="1" s="1"/>
  <c r="M87" i="1"/>
  <c r="R87" i="1"/>
  <c r="M451" i="1"/>
  <c r="L690" i="1"/>
  <c r="R690" i="1" s="1"/>
  <c r="M679" i="1"/>
  <c r="R679" i="1"/>
  <c r="M328" i="1"/>
  <c r="R328" i="1"/>
  <c r="L269" i="1"/>
  <c r="M119" i="1"/>
  <c r="R119" i="1"/>
  <c r="M528" i="1"/>
  <c r="R528" i="1"/>
  <c r="M672" i="1"/>
  <c r="R672" i="1"/>
  <c r="M81" i="1"/>
  <c r="R81" i="1"/>
  <c r="L671" i="1"/>
  <c r="L418" i="1"/>
  <c r="M418" i="1" s="1"/>
  <c r="L276" i="1"/>
  <c r="M276" i="1" s="1"/>
  <c r="M382" i="1"/>
  <c r="L109" i="1"/>
  <c r="L93" i="1"/>
  <c r="M93" i="1" s="1"/>
  <c r="L204" i="1"/>
  <c r="M204" i="1" s="1"/>
  <c r="M584" i="1"/>
  <c r="M425" i="1"/>
  <c r="R425" i="1"/>
  <c r="M334" i="1"/>
  <c r="R334" i="1"/>
  <c r="L26" i="1"/>
  <c r="R26" i="1" s="1"/>
  <c r="L142" i="1"/>
  <c r="L179" i="1"/>
  <c r="R179" i="1" s="1"/>
  <c r="L195" i="1"/>
  <c r="R195" i="1" s="1"/>
  <c r="L614" i="1"/>
  <c r="M614" i="1" s="1"/>
  <c r="M432" i="1"/>
  <c r="R432" i="1"/>
  <c r="L470" i="1"/>
  <c r="R470" i="1" s="1"/>
  <c r="L330" i="1"/>
  <c r="M330" i="1" s="1"/>
  <c r="L616" i="1"/>
  <c r="R616" i="1" s="1"/>
  <c r="L313" i="1"/>
  <c r="R313" i="1" s="1"/>
  <c r="L89" i="1"/>
  <c r="R640" i="1"/>
  <c r="L163" i="1"/>
  <c r="M163" i="1" s="1"/>
  <c r="R382" i="1"/>
  <c r="L230" i="1"/>
  <c r="R230" i="1" s="1"/>
  <c r="L467" i="1"/>
  <c r="R467" i="1" s="1"/>
  <c r="L461" i="1"/>
  <c r="M461" i="1" s="1"/>
  <c r="M171" i="1"/>
  <c r="L665" i="1"/>
  <c r="L126" i="1"/>
  <c r="M126" i="1" s="1"/>
  <c r="M182" i="1"/>
  <c r="M140" i="1"/>
  <c r="R140" i="1"/>
  <c r="R33" i="1"/>
  <c r="M593" i="1"/>
  <c r="R593" i="1"/>
  <c r="L268" i="1"/>
  <c r="M268" i="1" s="1"/>
  <c r="L265" i="1"/>
  <c r="M610" i="1"/>
  <c r="M436" i="1"/>
  <c r="L228" i="1"/>
  <c r="L682" i="1"/>
  <c r="M682" i="1" s="1"/>
  <c r="L424" i="1"/>
  <c r="L500" i="1"/>
  <c r="R500" i="1" s="1"/>
  <c r="L637" i="1"/>
  <c r="M637" i="1" s="1"/>
  <c r="M688" i="1"/>
  <c r="M111" i="1"/>
  <c r="M45" i="1"/>
  <c r="M253" i="1"/>
  <c r="R253" i="1"/>
  <c r="L639" i="1"/>
  <c r="R639" i="1" s="1"/>
  <c r="L626" i="1"/>
  <c r="M668" i="1"/>
  <c r="M519" i="1"/>
  <c r="R519" i="1"/>
  <c r="M91" i="1"/>
  <c r="R91" i="1"/>
  <c r="R622" i="1"/>
  <c r="M622" i="1"/>
  <c r="M619" i="1"/>
  <c r="R619" i="1"/>
  <c r="M458" i="1"/>
  <c r="R458" i="1"/>
  <c r="L205" i="1"/>
  <c r="R205" i="1" s="1"/>
  <c r="L635" i="1"/>
  <c r="M635" i="1" s="1"/>
  <c r="M664" i="1"/>
  <c r="R664" i="1"/>
  <c r="L3" i="1"/>
  <c r="R3" i="1" s="1"/>
  <c r="L137" i="1"/>
  <c r="R137" i="1" s="1"/>
  <c r="L255" i="1"/>
  <c r="M255" i="1" s="1"/>
  <c r="L556" i="1"/>
  <c r="L8" i="1"/>
  <c r="R8" i="1" s="1"/>
  <c r="L263" i="1"/>
  <c r="M558" i="1"/>
  <c r="L257" i="1"/>
  <c r="L632" i="1"/>
  <c r="M632" i="1" s="1"/>
  <c r="L214" i="1"/>
  <c r="R214" i="1" s="1"/>
  <c r="L60" i="1"/>
  <c r="L289" i="1"/>
  <c r="L365" i="1"/>
  <c r="M365" i="1" s="1"/>
  <c r="L473" i="1"/>
  <c r="R473" i="1" s="1"/>
  <c r="M49" i="1"/>
  <c r="L381" i="1"/>
  <c r="L121" i="1"/>
  <c r="R121" i="1" s="1"/>
  <c r="L210" i="1"/>
  <c r="M210" i="1" s="1"/>
  <c r="L497" i="1"/>
  <c r="M497" i="1" s="1"/>
  <c r="R107" i="1"/>
  <c r="L174" i="1"/>
  <c r="M174" i="1" s="1"/>
  <c r="L277" i="1"/>
  <c r="L332" i="1"/>
  <c r="L133" i="1"/>
  <c r="R133" i="1" s="1"/>
  <c r="R49" i="1"/>
  <c r="L287" i="1"/>
  <c r="L112" i="1"/>
  <c r="M112" i="1" s="1"/>
  <c r="L340" i="1"/>
  <c r="S20" i="1"/>
  <c r="T20" i="1" s="1"/>
  <c r="L571" i="1"/>
  <c r="L227" i="1"/>
  <c r="R227" i="1" s="1"/>
  <c r="L10" i="1"/>
  <c r="M14" i="1"/>
  <c r="M559" i="1"/>
  <c r="R559" i="1"/>
  <c r="L514" i="1"/>
  <c r="R514" i="1" s="1"/>
  <c r="L401" i="1"/>
  <c r="M630" i="1"/>
  <c r="R630" i="1"/>
  <c r="M441" i="1"/>
  <c r="R441" i="1"/>
  <c r="M377" i="1"/>
  <c r="R377" i="1"/>
  <c r="L693" i="1"/>
  <c r="M437" i="1"/>
  <c r="R437" i="1"/>
  <c r="M55" i="1"/>
  <c r="R55" i="1"/>
  <c r="L663" i="1"/>
  <c r="R663" i="1" s="1"/>
  <c r="L302" i="1"/>
  <c r="M302" i="1" s="1"/>
  <c r="L208" i="1"/>
  <c r="M208" i="1" s="1"/>
  <c r="L371" i="1"/>
  <c r="M371" i="1" s="1"/>
  <c r="M164" i="1"/>
  <c r="R164" i="1"/>
  <c r="M352" i="1"/>
  <c r="R352" i="1"/>
  <c r="M431" i="1"/>
  <c r="M443" i="1"/>
  <c r="M115" i="1"/>
  <c r="L256" i="1"/>
  <c r="L97" i="1"/>
  <c r="L234" i="1"/>
  <c r="M143" i="1"/>
  <c r="L36" i="1"/>
  <c r="L692" i="1"/>
  <c r="M692" i="1" s="1"/>
  <c r="M298" i="1"/>
  <c r="R298" i="1"/>
  <c r="L472" i="1"/>
  <c r="L38" i="1"/>
  <c r="L51" i="1"/>
  <c r="M51" i="1" s="1"/>
  <c r="M323" i="1"/>
  <c r="R323" i="1"/>
  <c r="M271" i="1"/>
  <c r="R271" i="1"/>
  <c r="L23" i="1"/>
  <c r="L568" i="1"/>
  <c r="L266" i="1"/>
  <c r="L465" i="1"/>
  <c r="M465" i="1" s="1"/>
  <c r="L120" i="1"/>
  <c r="R120" i="1" s="1"/>
  <c r="L385" i="1"/>
  <c r="L618" i="1"/>
  <c r="L180" i="1"/>
  <c r="M180" i="1" s="1"/>
  <c r="L481" i="1"/>
  <c r="R481" i="1" s="1"/>
  <c r="L154" i="1"/>
  <c r="L6" i="1"/>
  <c r="M6" i="1" s="1"/>
  <c r="L607" i="1"/>
  <c r="L359" i="1"/>
  <c r="L348" i="1"/>
  <c r="L21" i="1"/>
  <c r="M21" i="1" s="1"/>
  <c r="M185" i="1"/>
  <c r="R367" i="1"/>
  <c r="M349" i="1"/>
  <c r="R349" i="1"/>
  <c r="M466" i="1"/>
  <c r="M695" i="1"/>
  <c r="R695" i="1"/>
  <c r="M479" i="1"/>
  <c r="R479" i="1"/>
  <c r="L383" i="1"/>
  <c r="M383" i="1" s="1"/>
  <c r="L16" i="1"/>
  <c r="M16" i="1" s="1"/>
  <c r="M453" i="1"/>
  <c r="L128" i="1"/>
  <c r="L319" i="1"/>
  <c r="M319" i="1" s="1"/>
  <c r="L405" i="1"/>
  <c r="M405" i="1" s="1"/>
  <c r="L282" i="1"/>
  <c r="M282" i="1" s="1"/>
  <c r="M524" i="1"/>
  <c r="R178" i="1"/>
  <c r="L117" i="1"/>
  <c r="M117" i="1" s="1"/>
  <c r="L7" i="1"/>
  <c r="M7" i="1" s="1"/>
  <c r="L13" i="1"/>
  <c r="R13" i="1" s="1"/>
  <c r="M529" i="1"/>
  <c r="R529" i="1"/>
  <c r="M411" i="1"/>
  <c r="R411" i="1"/>
  <c r="L421" i="1"/>
  <c r="R421" i="1" s="1"/>
  <c r="L645" i="1"/>
  <c r="R645" i="1" s="1"/>
  <c r="L42" i="1"/>
  <c r="L90" i="1"/>
  <c r="R90" i="1" s="1"/>
  <c r="L294" i="1"/>
  <c r="L486" i="1"/>
  <c r="M486" i="1" s="1"/>
  <c r="M220" i="1"/>
  <c r="R220" i="1"/>
  <c r="R524" i="1"/>
  <c r="R185" i="1"/>
  <c r="L613" i="1"/>
  <c r="M613" i="1" s="1"/>
  <c r="L159" i="1"/>
  <c r="M178" i="1"/>
  <c r="L448" i="1"/>
  <c r="M448" i="1" s="1"/>
  <c r="L372" i="1"/>
  <c r="R372" i="1" s="1"/>
  <c r="M293" i="1"/>
  <c r="M31" i="1"/>
  <c r="R31" i="1"/>
  <c r="L611" i="1"/>
  <c r="L53" i="1"/>
  <c r="R53" i="1" s="1"/>
  <c r="M493" i="1"/>
  <c r="R493" i="1"/>
  <c r="R466" i="1"/>
  <c r="M412" i="1"/>
  <c r="R412" i="1"/>
  <c r="L403" i="1"/>
  <c r="R403" i="1" s="1"/>
  <c r="L699" i="1"/>
  <c r="L160" i="1"/>
  <c r="R453" i="1"/>
  <c r="R18" i="1"/>
  <c r="L167" i="1"/>
  <c r="L442" i="1"/>
  <c r="L169" i="1"/>
  <c r="M592" i="1"/>
  <c r="L43" i="1"/>
  <c r="M43" i="1" s="1"/>
  <c r="L523" i="1"/>
  <c r="R523" i="1" s="1"/>
  <c r="L564" i="1"/>
  <c r="R564" i="1" s="1"/>
  <c r="L484" i="1"/>
  <c r="M484" i="1" s="1"/>
  <c r="L70" i="1"/>
  <c r="M70" i="1" s="1"/>
  <c r="L586" i="1"/>
  <c r="R586" i="1" s="1"/>
  <c r="L212" i="1"/>
  <c r="M212" i="1" s="1"/>
  <c r="L283" i="1"/>
  <c r="M283" i="1" s="1"/>
  <c r="M649" i="1"/>
  <c r="R649" i="1"/>
  <c r="L242" i="1"/>
  <c r="R242" i="1" s="1"/>
  <c r="L482" i="1"/>
  <c r="L427" i="1"/>
  <c r="M427" i="1" s="1"/>
  <c r="L681" i="1"/>
  <c r="M681" i="1" s="1"/>
  <c r="R592" i="1"/>
  <c r="L35" i="1"/>
  <c r="L92" i="1"/>
  <c r="M85" i="1"/>
  <c r="R85" i="1"/>
  <c r="L98" i="1"/>
  <c r="M98" i="1" s="1"/>
  <c r="L181" i="1"/>
  <c r="M181" i="1" s="1"/>
  <c r="M705" i="1"/>
  <c r="R705" i="1"/>
  <c r="M638" i="1"/>
  <c r="L696" i="1"/>
  <c r="L548" i="1"/>
  <c r="R548" i="1" s="1"/>
  <c r="M235" i="1"/>
  <c r="L647" i="1"/>
  <c r="R647" i="1" s="1"/>
  <c r="M18" i="1"/>
  <c r="L657" i="1"/>
  <c r="L245" i="1"/>
  <c r="R245" i="1" s="1"/>
  <c r="M108" i="1"/>
  <c r="L248" i="1"/>
  <c r="R157" i="1"/>
  <c r="L661" i="1"/>
  <c r="R661" i="1" s="1"/>
  <c r="M475" i="1"/>
  <c r="M279" i="1"/>
  <c r="R279" i="1"/>
  <c r="L597" i="1"/>
  <c r="M597" i="1" s="1"/>
  <c r="M709" i="1"/>
  <c r="R709" i="1"/>
  <c r="L358" i="1"/>
  <c r="M358" i="1" s="1"/>
  <c r="M100" i="1"/>
  <c r="R100" i="1"/>
  <c r="R638" i="1"/>
  <c r="L275" i="1"/>
  <c r="M20" i="1"/>
  <c r="L96" i="1"/>
  <c r="M96" i="1" s="1"/>
  <c r="L602" i="1"/>
  <c r="M602" i="1" s="1"/>
  <c r="L101" i="1"/>
  <c r="R101" i="1" s="1"/>
  <c r="L247" i="1"/>
  <c r="M247" i="1" s="1"/>
  <c r="L99" i="1"/>
  <c r="M157" i="1"/>
  <c r="L653" i="1"/>
  <c r="R653" i="1" s="1"/>
  <c r="L354" i="1"/>
  <c r="M354" i="1" s="1"/>
  <c r="L549" i="1"/>
  <c r="M549" i="1" s="1"/>
  <c r="L605" i="1"/>
  <c r="M605" i="1" s="1"/>
  <c r="R108" i="1"/>
  <c r="L155" i="1"/>
  <c r="L345" i="1"/>
  <c r="R345" i="1" s="1"/>
  <c r="L342" i="1"/>
  <c r="M342" i="1" s="1"/>
  <c r="L701" i="1"/>
  <c r="R701" i="1" s="1"/>
  <c r="L236" i="1"/>
  <c r="L474" i="1"/>
  <c r="R474" i="1" s="1"/>
  <c r="M395" i="1"/>
  <c r="M123" i="1"/>
  <c r="R123" i="1"/>
  <c r="M542" i="1"/>
  <c r="R542" i="1"/>
  <c r="L490" i="1"/>
  <c r="L551" i="1"/>
  <c r="R551" i="1" s="1"/>
  <c r="M285" i="1"/>
  <c r="L341" i="1"/>
  <c r="M710" i="1"/>
  <c r="M555" i="1"/>
  <c r="R286" i="1"/>
  <c r="M286" i="1"/>
  <c r="L280" i="1"/>
  <c r="L540" i="1"/>
  <c r="R540" i="1" s="1"/>
  <c r="M144" i="1"/>
  <c r="R144" i="1"/>
  <c r="L707" i="1"/>
  <c r="M707" i="1" s="1"/>
  <c r="L94" i="1"/>
  <c r="M94" i="1" s="1"/>
  <c r="L244" i="1"/>
  <c r="R244" i="1" s="1"/>
  <c r="L148" i="1"/>
  <c r="L261" i="1"/>
  <c r="M261" i="1" s="1"/>
  <c r="L483" i="1"/>
  <c r="R483" i="1" s="1"/>
  <c r="L408" i="1"/>
  <c r="M408" i="1" s="1"/>
  <c r="R475" i="1"/>
  <c r="L534" i="1"/>
  <c r="R534" i="1" s="1"/>
  <c r="L145" i="1"/>
  <c r="R235" i="1"/>
  <c r="R710" i="1"/>
  <c r="L189" i="1"/>
  <c r="M189" i="1" s="1"/>
  <c r="L191" i="1"/>
  <c r="L485" i="1"/>
  <c r="R485" i="1" s="1"/>
  <c r="L406" i="1"/>
  <c r="R406" i="1" s="1"/>
  <c r="M54" i="1"/>
  <c r="R54" i="1"/>
  <c r="L492" i="1"/>
  <c r="M492" i="1" s="1"/>
  <c r="M686" i="1"/>
  <c r="R686" i="1"/>
  <c r="M102" i="1"/>
  <c r="R102" i="1"/>
  <c r="R5" i="1"/>
  <c r="M5" i="1"/>
  <c r="L662" i="1"/>
  <c r="M662" i="1" s="1"/>
  <c r="L246" i="1"/>
  <c r="L703" i="1"/>
  <c r="R703" i="1" s="1"/>
  <c r="L104" i="1"/>
  <c r="R104" i="1" s="1"/>
  <c r="L239" i="1"/>
  <c r="M239" i="1" s="1"/>
  <c r="L476" i="1"/>
  <c r="R476" i="1" s="1"/>
  <c r="R196" i="1"/>
  <c r="L153" i="1"/>
  <c r="M153" i="1" s="1"/>
  <c r="L73" i="1"/>
  <c r="M73" i="1" s="1"/>
  <c r="L491" i="1"/>
  <c r="R491" i="1" s="1"/>
  <c r="L414" i="1"/>
  <c r="M414" i="1" s="1"/>
  <c r="L347" i="1"/>
  <c r="R347" i="1" s="1"/>
  <c r="M196" i="1"/>
  <c r="L147" i="1"/>
  <c r="M147" i="1" s="1"/>
  <c r="L32" i="1"/>
  <c r="R656" i="1"/>
  <c r="M656" i="1"/>
  <c r="L357" i="1"/>
  <c r="M357" i="1" s="1"/>
  <c r="M404" i="1"/>
  <c r="R404" i="1"/>
  <c r="M156" i="1"/>
  <c r="R156" i="1"/>
  <c r="L601" i="1"/>
  <c r="L188" i="1"/>
  <c r="R188" i="1" s="1"/>
  <c r="L249" i="1"/>
  <c r="M249" i="1" s="1"/>
  <c r="L350" i="1"/>
  <c r="M350" i="1" s="1"/>
  <c r="L351" i="1"/>
  <c r="M351" i="1" s="1"/>
  <c r="L240" i="1"/>
  <c r="M240" i="1" s="1"/>
  <c r="R237" i="1"/>
  <c r="M237" i="1"/>
  <c r="R158" i="1"/>
  <c r="M158" i="1"/>
  <c r="L61" i="1"/>
  <c r="M61" i="1" s="1"/>
  <c r="L553" i="1"/>
  <c r="M553" i="1" s="1"/>
  <c r="M544" i="1"/>
  <c r="R544" i="1"/>
  <c r="R149" i="1"/>
  <c r="M149" i="1"/>
  <c r="M489" i="1"/>
  <c r="R489" i="1"/>
  <c r="R407" i="1"/>
  <c r="M407" i="1"/>
  <c r="O531" i="1" l="1"/>
  <c r="V554" i="1"/>
  <c r="O336" i="1"/>
  <c r="O9" i="14"/>
  <c r="V355" i="1"/>
  <c r="K498" i="1"/>
  <c r="L498" i="1" s="1"/>
  <c r="M498" i="1" s="1"/>
  <c r="R300" i="1"/>
  <c r="S300" i="1" s="1"/>
  <c r="T300" i="1" s="1"/>
  <c r="L44" i="1"/>
  <c r="M44" i="1" s="1"/>
  <c r="D65" i="16"/>
  <c r="D13" i="14" s="1"/>
  <c r="P13" i="14" s="1"/>
  <c r="O375" i="1"/>
  <c r="M74" i="1"/>
  <c r="L15" i="1"/>
  <c r="M15" i="1" s="1"/>
  <c r="O69" i="16"/>
  <c r="I42" i="14" s="1"/>
  <c r="O70" i="16"/>
  <c r="I43" i="14" s="1"/>
  <c r="D66" i="16"/>
  <c r="D14" i="14" s="1"/>
  <c r="P14" i="14" s="1"/>
  <c r="M607" i="1"/>
  <c r="O628" i="1"/>
  <c r="I39" i="16"/>
  <c r="J39" i="16" s="1"/>
  <c r="G39" i="16"/>
  <c r="M65" i="1"/>
  <c r="D64" i="16"/>
  <c r="D12" i="14" s="1"/>
  <c r="P12" i="14" s="1"/>
  <c r="M2" i="1"/>
  <c r="D61" i="16"/>
  <c r="D9" i="14" s="1"/>
  <c r="K423" i="1"/>
  <c r="L423" i="1" s="1"/>
  <c r="N423" i="1" s="1"/>
  <c r="V423" i="1" s="1"/>
  <c r="N68" i="16"/>
  <c r="H41" i="14" s="1"/>
  <c r="K694" i="1"/>
  <c r="L694" i="1" s="1"/>
  <c r="K496" i="1"/>
  <c r="L496" i="1" s="1"/>
  <c r="K608" i="1"/>
  <c r="L608" i="1" s="1"/>
  <c r="R608" i="1" s="1"/>
  <c r="S608" i="1" s="1"/>
  <c r="T608" i="1" s="1"/>
  <c r="D67" i="16"/>
  <c r="D15" i="14" s="1"/>
  <c r="P15" i="14" s="1"/>
  <c r="K655" i="1"/>
  <c r="L655" i="1" s="1"/>
  <c r="N655" i="1" s="1"/>
  <c r="V655" i="1" s="1"/>
  <c r="O353" i="1"/>
  <c r="R139" i="1"/>
  <c r="S139" i="1" s="1"/>
  <c r="T139" i="1" s="1"/>
  <c r="M110" i="1"/>
  <c r="K658" i="1"/>
  <c r="L658" i="1" s="1"/>
  <c r="R658" i="1" s="1"/>
  <c r="S658" i="1" s="1"/>
  <c r="T658" i="1" s="1"/>
  <c r="K589" i="1"/>
  <c r="L589" i="1" s="1"/>
  <c r="N589" i="1" s="1"/>
  <c r="V589" i="1" s="1"/>
  <c r="M447" i="1"/>
  <c r="L675" i="1"/>
  <c r="R675" i="1" s="1"/>
  <c r="S675" i="1" s="1"/>
  <c r="T675" i="1" s="1"/>
  <c r="L660" i="1"/>
  <c r="L545" i="1"/>
  <c r="R545" i="1" s="1"/>
  <c r="S545" i="1" s="1"/>
  <c r="T545" i="1" s="1"/>
  <c r="L641" i="1"/>
  <c r="K570" i="1"/>
  <c r="L533" i="1"/>
  <c r="M533" i="1" s="1"/>
  <c r="L642" i="1"/>
  <c r="M642" i="1" s="1"/>
  <c r="L644" i="1"/>
  <c r="L541" i="1"/>
  <c r="L521" i="1"/>
  <c r="L651" i="1"/>
  <c r="N651" i="1" s="1"/>
  <c r="V651" i="1" s="1"/>
  <c r="K648" i="1"/>
  <c r="L627" i="1"/>
  <c r="R627" i="1" s="1"/>
  <c r="S627" i="1" s="1"/>
  <c r="T627" i="1" s="1"/>
  <c r="K708" i="1"/>
  <c r="K527" i="1"/>
  <c r="L633" i="1"/>
  <c r="N633" i="1" s="1"/>
  <c r="V633" i="1" s="1"/>
  <c r="L561" i="1"/>
  <c r="M561" i="1" s="1"/>
  <c r="R654" i="1"/>
  <c r="S654" i="1" s="1"/>
  <c r="T654" i="1" s="1"/>
  <c r="M654" i="1"/>
  <c r="U654" i="1"/>
  <c r="N654" i="1"/>
  <c r="R200" i="1"/>
  <c r="S200" i="1" s="1"/>
  <c r="T200" i="1" s="1"/>
  <c r="O397" i="1"/>
  <c r="O689" i="1"/>
  <c r="R238" i="1"/>
  <c r="S238" i="1" s="1"/>
  <c r="T238" i="1" s="1"/>
  <c r="R95" i="1"/>
  <c r="S95" i="1" s="1"/>
  <c r="T95" i="1" s="1"/>
  <c r="M487" i="1"/>
  <c r="R12" i="1"/>
  <c r="S12" i="1" s="1"/>
  <c r="T12" i="1" s="1"/>
  <c r="M422" i="1"/>
  <c r="O450" i="1"/>
  <c r="O384" i="1"/>
  <c r="N409" i="1"/>
  <c r="V409" i="1" s="1"/>
  <c r="U409" i="1"/>
  <c r="M409" i="1"/>
  <c r="R2" i="1"/>
  <c r="S2" i="1" s="1"/>
  <c r="O438" i="1"/>
  <c r="R202" i="1"/>
  <c r="S202" i="1" s="1"/>
  <c r="T202" i="1" s="1"/>
  <c r="O462" i="1"/>
  <c r="O64" i="1"/>
  <c r="M238" i="1"/>
  <c r="N238" i="1"/>
  <c r="O238" i="1" s="1"/>
  <c r="M146" i="1"/>
  <c r="R80" i="1"/>
  <c r="S80" i="1" s="1"/>
  <c r="T80" i="1" s="1"/>
  <c r="M86" i="1"/>
  <c r="R250" i="1"/>
  <c r="S250" i="1" s="1"/>
  <c r="T250" i="1" s="1"/>
  <c r="O224" i="1"/>
  <c r="O676" i="1"/>
  <c r="O292" i="1"/>
  <c r="O267" i="1"/>
  <c r="O629" i="1"/>
  <c r="N508" i="1"/>
  <c r="V508" i="1" s="1"/>
  <c r="O600" i="1"/>
  <c r="V615" i="1"/>
  <c r="O615" i="1"/>
  <c r="V361" i="1"/>
  <c r="O361" i="1"/>
  <c r="O138" i="1"/>
  <c r="O343" i="1"/>
  <c r="V435" i="1"/>
  <c r="O435" i="1"/>
  <c r="O669" i="1"/>
  <c r="V669" i="1"/>
  <c r="M150" i="1"/>
  <c r="R150" i="1"/>
  <c r="S150" i="1" s="1"/>
  <c r="T150" i="1" s="1"/>
  <c r="N150" i="1"/>
  <c r="U150" i="1"/>
  <c r="O526" i="1"/>
  <c r="R569" i="1"/>
  <c r="S569" i="1" s="1"/>
  <c r="T569" i="1" s="1"/>
  <c r="V187" i="1"/>
  <c r="O187" i="1"/>
  <c r="O697" i="1"/>
  <c r="O569" i="1"/>
  <c r="V569" i="1"/>
  <c r="V223" i="1"/>
  <c r="O223" i="1"/>
  <c r="R11" i="1"/>
  <c r="S11" i="1" s="1"/>
  <c r="T11" i="1" s="1"/>
  <c r="U11" i="1"/>
  <c r="O449" i="1"/>
  <c r="V449" i="1"/>
  <c r="N288" i="1"/>
  <c r="V288" i="1" s="1"/>
  <c r="U288" i="1"/>
  <c r="V552" i="1"/>
  <c r="O552" i="1"/>
  <c r="O388" i="1"/>
  <c r="R678" i="1"/>
  <c r="S678" i="1" s="1"/>
  <c r="T678" i="1" s="1"/>
  <c r="U678" i="1"/>
  <c r="O11" i="1"/>
  <c r="M288" i="1"/>
  <c r="O356" i="1"/>
  <c r="O659" i="1"/>
  <c r="V659" i="1"/>
  <c r="O687" i="1"/>
  <c r="V264" i="1"/>
  <c r="O264" i="1"/>
  <c r="O420" i="1"/>
  <c r="V468" i="1"/>
  <c r="O468" i="1"/>
  <c r="M344" i="1"/>
  <c r="U344" i="1"/>
  <c r="N344" i="1"/>
  <c r="V344" i="1" s="1"/>
  <c r="V604" i="1"/>
  <c r="O604" i="1"/>
  <c r="M508" i="1"/>
  <c r="U508" i="1"/>
  <c r="R520" i="1"/>
  <c r="S520" i="1" s="1"/>
  <c r="T520" i="1" s="1"/>
  <c r="N520" i="1"/>
  <c r="U520" i="1"/>
  <c r="M569" i="1"/>
  <c r="U569" i="1"/>
  <c r="U211" i="1"/>
  <c r="N211" i="1"/>
  <c r="O324" i="1"/>
  <c r="V324" i="1"/>
  <c r="O291" i="1"/>
  <c r="V274" i="1"/>
  <c r="O274" i="1"/>
  <c r="R410" i="1"/>
  <c r="S410" i="1" s="1"/>
  <c r="T410" i="1" s="1"/>
  <c r="N410" i="1"/>
  <c r="U410" i="1"/>
  <c r="N678" i="1"/>
  <c r="O400" i="1"/>
  <c r="M211" i="1"/>
  <c r="O310" i="1"/>
  <c r="M580" i="1"/>
  <c r="N580" i="1"/>
  <c r="O231" i="1"/>
  <c r="V41" i="1"/>
  <c r="O41" i="1"/>
  <c r="O272" i="1"/>
  <c r="M11" i="1"/>
  <c r="O116" i="1"/>
  <c r="R580" i="1"/>
  <c r="S580" i="1" s="1"/>
  <c r="T580" i="1" s="1"/>
  <c r="R635" i="1"/>
  <c r="S635" i="1" s="1"/>
  <c r="T635" i="1" s="1"/>
  <c r="R418" i="1"/>
  <c r="S418" i="1" s="1"/>
  <c r="T418" i="1" s="1"/>
  <c r="R72" i="1"/>
  <c r="S72" i="1" s="1"/>
  <c r="T72" i="1" s="1"/>
  <c r="M474" i="1"/>
  <c r="M26" i="1"/>
  <c r="R517" i="1"/>
  <c r="S517" i="1" s="1"/>
  <c r="T517" i="1" s="1"/>
  <c r="R233" i="1"/>
  <c r="S233" i="1" s="1"/>
  <c r="T233" i="1" s="1"/>
  <c r="R538" i="1"/>
  <c r="S538" i="1" s="1"/>
  <c r="T538" i="1" s="1"/>
  <c r="R692" i="1"/>
  <c r="S692" i="1" s="1"/>
  <c r="T692" i="1" s="1"/>
  <c r="M57" i="1"/>
  <c r="M661" i="1"/>
  <c r="M168" i="1"/>
  <c r="R682" i="1"/>
  <c r="S682" i="1" s="1"/>
  <c r="T682" i="1" s="1"/>
  <c r="R21" i="1"/>
  <c r="S21" i="1" s="1"/>
  <c r="T21" i="1" s="1"/>
  <c r="M481" i="1"/>
  <c r="R78" i="1"/>
  <c r="S78" i="1" s="1"/>
  <c r="T78" i="1" s="1"/>
  <c r="R46" i="1"/>
  <c r="S46" i="1" s="1"/>
  <c r="T46" i="1" s="1"/>
  <c r="R509" i="1"/>
  <c r="S509" i="1" s="1"/>
  <c r="T509" i="1" s="1"/>
  <c r="R172" i="1"/>
  <c r="S172" i="1" s="1"/>
  <c r="T172" i="1" s="1"/>
  <c r="R47" i="1"/>
  <c r="S47" i="1" s="1"/>
  <c r="T47" i="1" s="1"/>
  <c r="M118" i="1"/>
  <c r="M540" i="1"/>
  <c r="M214" i="1"/>
  <c r="M151" i="1"/>
  <c r="M320" i="1"/>
  <c r="M523" i="1"/>
  <c r="M491" i="1"/>
  <c r="M473" i="1"/>
  <c r="M534" i="1"/>
  <c r="M372" i="1"/>
  <c r="M133" i="1"/>
  <c r="R516" i="1"/>
  <c r="S516" i="1" s="1"/>
  <c r="T516" i="1" s="1"/>
  <c r="S146" i="1"/>
  <c r="T146" i="1" s="1"/>
  <c r="R342" i="1"/>
  <c r="S342" i="1" s="1"/>
  <c r="T342" i="1" s="1"/>
  <c r="M195" i="1"/>
  <c r="M670" i="1"/>
  <c r="R276" i="1"/>
  <c r="S276" i="1" s="1"/>
  <c r="T276" i="1" s="1"/>
  <c r="R539" i="1"/>
  <c r="S539" i="1" s="1"/>
  <c r="T539" i="1" s="1"/>
  <c r="R51" i="1"/>
  <c r="S51" i="1" s="1"/>
  <c r="T51" i="1" s="1"/>
  <c r="M227" i="1"/>
  <c r="M122" i="1"/>
  <c r="M29" i="1"/>
  <c r="M295" i="1"/>
  <c r="M173" i="1"/>
  <c r="R162" i="1"/>
  <c r="S162" i="1" s="1"/>
  <c r="T162" i="1" s="1"/>
  <c r="R232" i="1"/>
  <c r="S232" i="1" s="1"/>
  <c r="T232" i="1" s="1"/>
  <c r="M40" i="1"/>
  <c r="R459" i="1"/>
  <c r="S459" i="1" s="1"/>
  <c r="T459" i="1" s="1"/>
  <c r="M347" i="1"/>
  <c r="R61" i="1"/>
  <c r="S61" i="1" s="1"/>
  <c r="T61" i="1" s="1"/>
  <c r="R239" i="1"/>
  <c r="S239" i="1" s="1"/>
  <c r="T239" i="1" s="1"/>
  <c r="M242" i="1"/>
  <c r="R212" i="1"/>
  <c r="S212" i="1" s="1"/>
  <c r="T212" i="1" s="1"/>
  <c r="M120" i="1"/>
  <c r="R371" i="1"/>
  <c r="S371" i="1" s="1"/>
  <c r="T371" i="1" s="1"/>
  <c r="R330" i="1"/>
  <c r="S330" i="1" s="1"/>
  <c r="T330" i="1" s="1"/>
  <c r="M470" i="1"/>
  <c r="M690" i="1"/>
  <c r="M34" i="1"/>
  <c r="R532" i="1"/>
  <c r="S532" i="1" s="1"/>
  <c r="T532" i="1" s="1"/>
  <c r="M50" i="1"/>
  <c r="M590" i="1"/>
  <c r="M19" i="1"/>
  <c r="M525" i="1"/>
  <c r="R434" i="1"/>
  <c r="S434" i="1" s="1"/>
  <c r="T434" i="1" s="1"/>
  <c r="M495" i="1"/>
  <c r="M188" i="1"/>
  <c r="R492" i="1"/>
  <c r="S492" i="1" s="1"/>
  <c r="T492" i="1" s="1"/>
  <c r="M701" i="1"/>
  <c r="R681" i="1"/>
  <c r="S681" i="1" s="1"/>
  <c r="T681" i="1" s="1"/>
  <c r="R607" i="1"/>
  <c r="S607" i="1" s="1"/>
  <c r="R219" i="1"/>
  <c r="S219" i="1" s="1"/>
  <c r="T219" i="1" s="1"/>
  <c r="R181" i="1"/>
  <c r="S181" i="1" s="1"/>
  <c r="T181" i="1" s="1"/>
  <c r="R465" i="1"/>
  <c r="S465" i="1" s="1"/>
  <c r="T465" i="1" s="1"/>
  <c r="R208" i="1"/>
  <c r="S208" i="1" s="1"/>
  <c r="T208" i="1" s="1"/>
  <c r="R574" i="1"/>
  <c r="S574" i="1" s="1"/>
  <c r="T574" i="1" s="1"/>
  <c r="R221" i="1"/>
  <c r="S221" i="1" s="1"/>
  <c r="T221" i="1" s="1"/>
  <c r="M321" i="1"/>
  <c r="R147" i="1"/>
  <c r="S147" i="1" s="1"/>
  <c r="T147" i="1" s="1"/>
  <c r="R350" i="1"/>
  <c r="S350" i="1" s="1"/>
  <c r="T350" i="1" s="1"/>
  <c r="R189" i="1"/>
  <c r="S189" i="1" s="1"/>
  <c r="T189" i="1" s="1"/>
  <c r="R358" i="1"/>
  <c r="S358" i="1" s="1"/>
  <c r="T358" i="1" s="1"/>
  <c r="M645" i="1"/>
  <c r="R180" i="1"/>
  <c r="S180" i="1" s="1"/>
  <c r="T180" i="1" s="1"/>
  <c r="R255" i="1"/>
  <c r="S255" i="1" s="1"/>
  <c r="T255" i="1" s="1"/>
  <c r="R621" i="1"/>
  <c r="S621" i="1" s="1"/>
  <c r="T621" i="1" s="1"/>
  <c r="R15" i="1"/>
  <c r="S15" i="1" s="1"/>
  <c r="T15" i="1" s="1"/>
  <c r="M548" i="1"/>
  <c r="R405" i="1"/>
  <c r="S405" i="1" s="1"/>
  <c r="T405" i="1" s="1"/>
  <c r="R6" i="1"/>
  <c r="S6" i="1" s="1"/>
  <c r="T6" i="1" s="1"/>
  <c r="R575" i="1"/>
  <c r="S575" i="1" s="1"/>
  <c r="T575" i="1" s="1"/>
  <c r="R408" i="1"/>
  <c r="S408" i="1" s="1"/>
  <c r="T408" i="1" s="1"/>
  <c r="R247" i="1"/>
  <c r="S247" i="1" s="1"/>
  <c r="T247" i="1" s="1"/>
  <c r="M564" i="1"/>
  <c r="R94" i="1"/>
  <c r="S94" i="1" s="1"/>
  <c r="T94" i="1" s="1"/>
  <c r="R662" i="1"/>
  <c r="S662" i="1" s="1"/>
  <c r="T662" i="1" s="1"/>
  <c r="M406" i="1"/>
  <c r="M101" i="1"/>
  <c r="M460" i="1"/>
  <c r="S322" i="1"/>
  <c r="T322" i="1" s="1"/>
  <c r="M485" i="1"/>
  <c r="S406" i="1"/>
  <c r="T406" i="1" s="1"/>
  <c r="S514" i="1"/>
  <c r="T514" i="1" s="1"/>
  <c r="S663" i="1"/>
  <c r="T663" i="1" s="1"/>
  <c r="S548" i="1"/>
  <c r="T548" i="1" s="1"/>
  <c r="S586" i="1"/>
  <c r="T586" i="1" s="1"/>
  <c r="R597" i="1"/>
  <c r="R234" i="1"/>
  <c r="M234" i="1"/>
  <c r="M693" i="1"/>
  <c r="R693" i="1"/>
  <c r="M665" i="1"/>
  <c r="R665" i="1"/>
  <c r="S382" i="1"/>
  <c r="T382" i="1" s="1"/>
  <c r="S598" i="1"/>
  <c r="T598" i="1" s="1"/>
  <c r="S118" i="1"/>
  <c r="T118" i="1" s="1"/>
  <c r="S122" i="1"/>
  <c r="T122" i="1" s="1"/>
  <c r="R25" i="1"/>
  <c r="M25" i="1"/>
  <c r="S702" i="1"/>
  <c r="T702" i="1" s="1"/>
  <c r="R39" i="1"/>
  <c r="M39" i="1"/>
  <c r="S133" i="1"/>
  <c r="T133" i="1" s="1"/>
  <c r="R191" i="1"/>
  <c r="M191" i="1"/>
  <c r="S156" i="1"/>
  <c r="T156" i="1" s="1"/>
  <c r="R696" i="1"/>
  <c r="M696" i="1"/>
  <c r="S178" i="1"/>
  <c r="T178" i="1" s="1"/>
  <c r="S227" i="1"/>
  <c r="T227" i="1" s="1"/>
  <c r="S3" i="1"/>
  <c r="T3" i="1" s="1"/>
  <c r="S53" i="1"/>
  <c r="T53" i="1" s="1"/>
  <c r="M105" i="1"/>
  <c r="R105" i="1"/>
  <c r="S551" i="1"/>
  <c r="T551" i="1" s="1"/>
  <c r="S100" i="1"/>
  <c r="T100" i="1" s="1"/>
  <c r="M647" i="1"/>
  <c r="S705" i="1"/>
  <c r="T705" i="1" s="1"/>
  <c r="M35" i="1"/>
  <c r="R482" i="1"/>
  <c r="M482" i="1"/>
  <c r="R159" i="1"/>
  <c r="M159" i="1"/>
  <c r="S421" i="1"/>
  <c r="T421" i="1" s="1"/>
  <c r="S695" i="1"/>
  <c r="T695" i="1" s="1"/>
  <c r="M38" i="1"/>
  <c r="R38" i="1"/>
  <c r="M256" i="1"/>
  <c r="R256" i="1"/>
  <c r="S473" i="1"/>
  <c r="T473" i="1" s="1"/>
  <c r="R60" i="1"/>
  <c r="M60" i="1"/>
  <c r="M228" i="1"/>
  <c r="R228" i="1"/>
  <c r="R265" i="1"/>
  <c r="M265" i="1"/>
  <c r="M313" i="1"/>
  <c r="S262" i="1"/>
  <c r="T262" i="1" s="1"/>
  <c r="R339" i="1"/>
  <c r="M339" i="1"/>
  <c r="S666" i="1"/>
  <c r="T666" i="1" s="1"/>
  <c r="S216" i="1"/>
  <c r="T216" i="1" s="1"/>
  <c r="S106" i="1"/>
  <c r="T106" i="1" s="1"/>
  <c r="R364" i="1"/>
  <c r="M364" i="1"/>
  <c r="S29" i="1"/>
  <c r="T29" i="1" s="1"/>
  <c r="S321" i="1"/>
  <c r="T321" i="1" s="1"/>
  <c r="R553" i="1"/>
  <c r="S347" i="1"/>
  <c r="T347" i="1" s="1"/>
  <c r="S144" i="1"/>
  <c r="T144" i="1" s="1"/>
  <c r="S544" i="1"/>
  <c r="T544" i="1" s="1"/>
  <c r="S647" i="1"/>
  <c r="T647" i="1" s="1"/>
  <c r="S639" i="1"/>
  <c r="T639" i="1" s="1"/>
  <c r="M109" i="1"/>
  <c r="R109" i="1"/>
  <c r="S313" i="1"/>
  <c r="T313" i="1" s="1"/>
  <c r="M68" i="1"/>
  <c r="R68" i="1"/>
  <c r="M536" i="1"/>
  <c r="R536" i="1"/>
  <c r="S460" i="1"/>
  <c r="T460" i="1" s="1"/>
  <c r="M601" i="1"/>
  <c r="S656" i="1"/>
  <c r="T656" i="1" s="1"/>
  <c r="M32" i="1"/>
  <c r="S475" i="1"/>
  <c r="T475" i="1" s="1"/>
  <c r="S407" i="1"/>
  <c r="T407" i="1" s="1"/>
  <c r="R601" i="1"/>
  <c r="M104" i="1"/>
  <c r="S244" i="1"/>
  <c r="T244" i="1" s="1"/>
  <c r="M551" i="1"/>
  <c r="R35" i="1"/>
  <c r="S242" i="1"/>
  <c r="T242" i="1" s="1"/>
  <c r="R283" i="1"/>
  <c r="R294" i="1"/>
  <c r="M294" i="1"/>
  <c r="S214" i="1"/>
  <c r="T214" i="1" s="1"/>
  <c r="M263" i="1"/>
  <c r="R263" i="1"/>
  <c r="S640" i="1"/>
  <c r="T640" i="1" s="1"/>
  <c r="S422" i="1"/>
  <c r="T422" i="1" s="1"/>
  <c r="M269" i="1"/>
  <c r="R269" i="1"/>
  <c r="S151" i="1"/>
  <c r="T151" i="1" s="1"/>
  <c r="S582" i="1"/>
  <c r="T582" i="1" s="1"/>
  <c r="M184" i="1"/>
  <c r="R184" i="1"/>
  <c r="S670" i="1"/>
  <c r="T670" i="1" s="1"/>
  <c r="S415" i="1"/>
  <c r="T415" i="1" s="1"/>
  <c r="M66" i="1"/>
  <c r="R66" i="1"/>
  <c r="R59" i="1"/>
  <c r="S616" i="1"/>
  <c r="T616" i="1" s="1"/>
  <c r="R194" i="1"/>
  <c r="M194" i="1"/>
  <c r="R454" i="1"/>
  <c r="M454" i="1"/>
  <c r="M667" i="1"/>
  <c r="R667" i="1"/>
  <c r="S193" i="1"/>
  <c r="T193" i="1" s="1"/>
  <c r="M426" i="1"/>
  <c r="R426" i="1"/>
  <c r="R153" i="1"/>
  <c r="S458" i="1"/>
  <c r="T458" i="1" s="1"/>
  <c r="S52" i="1"/>
  <c r="T52" i="1" s="1"/>
  <c r="S104" i="1"/>
  <c r="T104" i="1" s="1"/>
  <c r="S686" i="1"/>
  <c r="T686" i="1" s="1"/>
  <c r="S710" i="1"/>
  <c r="T710" i="1" s="1"/>
  <c r="S286" i="1"/>
  <c r="T286" i="1" s="1"/>
  <c r="M490" i="1"/>
  <c r="R490" i="1"/>
  <c r="S345" i="1"/>
  <c r="T345" i="1" s="1"/>
  <c r="R99" i="1"/>
  <c r="M99" i="1"/>
  <c r="S483" i="1"/>
  <c r="T483" i="1" s="1"/>
  <c r="S661" i="1"/>
  <c r="T661" i="1" s="1"/>
  <c r="S487" i="1"/>
  <c r="T487" i="1" s="1"/>
  <c r="M699" i="1"/>
  <c r="R699" i="1"/>
  <c r="R385" i="1"/>
  <c r="S437" i="1"/>
  <c r="T437" i="1" s="1"/>
  <c r="R10" i="1"/>
  <c r="M10" i="1"/>
  <c r="S8" i="1"/>
  <c r="T8" i="1" s="1"/>
  <c r="S34" i="1"/>
  <c r="T34" i="1" s="1"/>
  <c r="R380" i="1"/>
  <c r="M380" i="1"/>
  <c r="S71" i="1"/>
  <c r="T71" i="1" s="1"/>
  <c r="S22" i="1"/>
  <c r="T22" i="1" s="1"/>
  <c r="S320" i="1"/>
  <c r="T320" i="1" s="1"/>
  <c r="S17" i="1"/>
  <c r="T17" i="1" s="1"/>
  <c r="M79" i="1"/>
  <c r="R79" i="1"/>
  <c r="S26" i="1"/>
  <c r="T26" i="1" s="1"/>
  <c r="R32" i="1"/>
  <c r="S127" i="1"/>
  <c r="T127" i="1" s="1"/>
  <c r="S404" i="1"/>
  <c r="T404" i="1" s="1"/>
  <c r="S703" i="1"/>
  <c r="T703" i="1" s="1"/>
  <c r="M280" i="1"/>
  <c r="R280" i="1"/>
  <c r="S474" i="1"/>
  <c r="T474" i="1" s="1"/>
  <c r="M155" i="1"/>
  <c r="R155" i="1"/>
  <c r="M275" i="1"/>
  <c r="R275" i="1"/>
  <c r="S245" i="1"/>
  <c r="T245" i="1" s="1"/>
  <c r="S403" i="1"/>
  <c r="T403" i="1" s="1"/>
  <c r="S185" i="1"/>
  <c r="T185" i="1" s="1"/>
  <c r="R602" i="1"/>
  <c r="M348" i="1"/>
  <c r="R348" i="1"/>
  <c r="M514" i="1"/>
  <c r="S121" i="1"/>
  <c r="T121" i="1" s="1"/>
  <c r="M556" i="1"/>
  <c r="R556" i="1"/>
  <c r="S467" i="1"/>
  <c r="T467" i="1" s="1"/>
  <c r="S179" i="1"/>
  <c r="T179" i="1" s="1"/>
  <c r="S402" i="1"/>
  <c r="T402" i="1" s="1"/>
  <c r="S306" i="1"/>
  <c r="T306" i="1" s="1"/>
  <c r="S501" i="1"/>
  <c r="T501" i="1" s="1"/>
  <c r="S429" i="1"/>
  <c r="T429" i="1" s="1"/>
  <c r="S83" i="1"/>
  <c r="T83" i="1" s="1"/>
  <c r="S295" i="1"/>
  <c r="T295" i="1" s="1"/>
  <c r="S57" i="1"/>
  <c r="T57" i="1" s="1"/>
  <c r="M56" i="1"/>
  <c r="R56" i="1"/>
  <c r="S476" i="1"/>
  <c r="T476" i="1" s="1"/>
  <c r="R261" i="1"/>
  <c r="M341" i="1"/>
  <c r="R341" i="1"/>
  <c r="M246" i="1"/>
  <c r="R148" i="1"/>
  <c r="M148" i="1"/>
  <c r="M248" i="1"/>
  <c r="R248" i="1"/>
  <c r="M287" i="1"/>
  <c r="R287" i="1"/>
  <c r="S596" i="1"/>
  <c r="T596" i="1" s="1"/>
  <c r="S171" i="1"/>
  <c r="T171" i="1" s="1"/>
  <c r="S237" i="1"/>
  <c r="T237" i="1" s="1"/>
  <c r="R240" i="1"/>
  <c r="S485" i="1"/>
  <c r="T485" i="1" s="1"/>
  <c r="S542" i="1"/>
  <c r="T542" i="1" s="1"/>
  <c r="S653" i="1"/>
  <c r="T653" i="1" s="1"/>
  <c r="S101" i="1"/>
  <c r="T101" i="1" s="1"/>
  <c r="S74" i="1"/>
  <c r="T74" i="1" s="1"/>
  <c r="M245" i="1"/>
  <c r="R167" i="1"/>
  <c r="M167" i="1"/>
  <c r="M611" i="1"/>
  <c r="R611" i="1"/>
  <c r="M42" i="1"/>
  <c r="R42" i="1"/>
  <c r="M359" i="1"/>
  <c r="R359" i="1"/>
  <c r="M154" i="1"/>
  <c r="R154" i="1"/>
  <c r="R568" i="1"/>
  <c r="M568" i="1"/>
  <c r="R472" i="1"/>
  <c r="M472" i="1"/>
  <c r="M277" i="1"/>
  <c r="R277" i="1"/>
  <c r="M385" i="1"/>
  <c r="S253" i="1"/>
  <c r="S432" i="1"/>
  <c r="T432" i="1" s="1"/>
  <c r="S19" i="1"/>
  <c r="T19" i="1" s="1"/>
  <c r="S590" i="1"/>
  <c r="T590" i="1" s="1"/>
  <c r="M368" i="1"/>
  <c r="R368" i="1"/>
  <c r="S413" i="1"/>
  <c r="T413" i="1" s="1"/>
  <c r="R318" i="1"/>
  <c r="M318" i="1"/>
  <c r="R82" i="1"/>
  <c r="M82" i="1"/>
  <c r="M429" i="1"/>
  <c r="R398" i="1"/>
  <c r="M398" i="1"/>
  <c r="M225" i="1"/>
  <c r="R225" i="1"/>
  <c r="S149" i="1"/>
  <c r="T149" i="1" s="1"/>
  <c r="S491" i="1"/>
  <c r="T491" i="1" s="1"/>
  <c r="S534" i="1"/>
  <c r="T534" i="1" s="1"/>
  <c r="M663" i="1"/>
  <c r="M257" i="1"/>
  <c r="R257" i="1"/>
  <c r="R457" i="1"/>
  <c r="M457" i="1"/>
  <c r="S327" i="1"/>
  <c r="T327" i="1" s="1"/>
  <c r="M609" i="1"/>
  <c r="R609" i="1"/>
  <c r="S489" i="1"/>
  <c r="T489" i="1" s="1"/>
  <c r="R249" i="1"/>
  <c r="S188" i="1"/>
  <c r="T188" i="1" s="1"/>
  <c r="R414" i="1"/>
  <c r="R145" i="1"/>
  <c r="M145" i="1"/>
  <c r="M236" i="1"/>
  <c r="R236" i="1"/>
  <c r="S158" i="1"/>
  <c r="T158" i="1" s="1"/>
  <c r="R351" i="1"/>
  <c r="R357" i="1"/>
  <c r="R73" i="1"/>
  <c r="R246" i="1"/>
  <c r="R605" i="1"/>
  <c r="M653" i="1"/>
  <c r="R96" i="1"/>
  <c r="M657" i="1"/>
  <c r="R657" i="1"/>
  <c r="S645" i="1"/>
  <c r="T645" i="1" s="1"/>
  <c r="R128" i="1"/>
  <c r="M128" i="1"/>
  <c r="R340" i="1"/>
  <c r="M340" i="1"/>
  <c r="R381" i="1"/>
  <c r="M381" i="1"/>
  <c r="M626" i="1"/>
  <c r="R626" i="1"/>
  <c r="R424" i="1"/>
  <c r="M424" i="1"/>
  <c r="R142" i="1"/>
  <c r="M142" i="1"/>
  <c r="S691" i="1"/>
  <c r="T691" i="1" s="1"/>
  <c r="M198" i="1"/>
  <c r="R198" i="1"/>
  <c r="R338" i="1"/>
  <c r="M338" i="1"/>
  <c r="R259" i="1"/>
  <c r="M259" i="1"/>
  <c r="S507" i="1"/>
  <c r="T507" i="1" s="1"/>
  <c r="S684" i="1"/>
  <c r="T684" i="1" s="1"/>
  <c r="S77" i="1"/>
  <c r="T77" i="1" s="1"/>
  <c r="S591" i="1"/>
  <c r="T591" i="1" s="1"/>
  <c r="M476" i="1"/>
  <c r="S54" i="1"/>
  <c r="T54" i="1" s="1"/>
  <c r="M244" i="1"/>
  <c r="S638" i="1"/>
  <c r="T638" i="1" s="1"/>
  <c r="S85" i="1"/>
  <c r="T85" i="1" s="1"/>
  <c r="S649" i="1"/>
  <c r="T649" i="1" s="1"/>
  <c r="R442" i="1"/>
  <c r="S466" i="1"/>
  <c r="T466" i="1" s="1"/>
  <c r="S230" i="1"/>
  <c r="T230" i="1" s="1"/>
  <c r="S14" i="1"/>
  <c r="S352" i="1"/>
  <c r="T352" i="1" s="1"/>
  <c r="R23" i="1"/>
  <c r="S377" i="1"/>
  <c r="T377" i="1" s="1"/>
  <c r="R401" i="1"/>
  <c r="S559" i="1"/>
  <c r="T559" i="1" s="1"/>
  <c r="S519" i="1"/>
  <c r="T519" i="1" s="1"/>
  <c r="S303" i="1"/>
  <c r="T303" i="1" s="1"/>
  <c r="S33" i="1"/>
  <c r="S470" i="1"/>
  <c r="T470" i="1" s="1"/>
  <c r="S195" i="1"/>
  <c r="T195" i="1" s="1"/>
  <c r="S425" i="1"/>
  <c r="T425" i="1" s="1"/>
  <c r="S81" i="1"/>
  <c r="T81" i="1" s="1"/>
  <c r="S672" i="1"/>
  <c r="T672" i="1" s="1"/>
  <c r="S328" i="1"/>
  <c r="T328" i="1" s="1"/>
  <c r="S690" i="1"/>
  <c r="T690" i="1" s="1"/>
  <c r="S463" i="1"/>
  <c r="T463" i="1" s="1"/>
  <c r="S360" i="1"/>
  <c r="S567" i="1"/>
  <c r="T567" i="1" s="1"/>
  <c r="R37" i="1"/>
  <c r="S525" i="1"/>
  <c r="T525" i="1" s="1"/>
  <c r="S84" i="1"/>
  <c r="T84" i="1" s="1"/>
  <c r="S168" i="1"/>
  <c r="T168" i="1" s="1"/>
  <c r="R126" i="1"/>
  <c r="S583" i="1"/>
  <c r="T583" i="1" s="1"/>
  <c r="S436" i="1"/>
  <c r="T436" i="1" s="1"/>
  <c r="S108" i="1"/>
  <c r="T108" i="1" s="1"/>
  <c r="R354" i="1"/>
  <c r="S709" i="1"/>
  <c r="T709" i="1" s="1"/>
  <c r="S157" i="1"/>
  <c r="T157" i="1" s="1"/>
  <c r="R43" i="1"/>
  <c r="M442" i="1"/>
  <c r="S453" i="1"/>
  <c r="T453" i="1" s="1"/>
  <c r="S493" i="1"/>
  <c r="T493" i="1" s="1"/>
  <c r="R448" i="1"/>
  <c r="R486" i="1"/>
  <c r="M421" i="1"/>
  <c r="R117" i="1"/>
  <c r="R484" i="1"/>
  <c r="M586" i="1"/>
  <c r="S271" i="1"/>
  <c r="T271" i="1" s="1"/>
  <c r="M36" i="1"/>
  <c r="S55" i="1"/>
  <c r="T55" i="1" s="1"/>
  <c r="M23" i="1"/>
  <c r="M401" i="1"/>
  <c r="R497" i="1"/>
  <c r="R632" i="1"/>
  <c r="M137" i="1"/>
  <c r="M205" i="1"/>
  <c r="S622" i="1"/>
  <c r="T622" i="1" s="1"/>
  <c r="R461" i="1"/>
  <c r="R163" i="1"/>
  <c r="R204" i="1"/>
  <c r="R175" i="1"/>
  <c r="M598" i="1"/>
  <c r="S513" i="1"/>
  <c r="T513" i="1" s="1"/>
  <c r="S27" i="1"/>
  <c r="T27" i="1" s="1"/>
  <c r="S572" i="1"/>
  <c r="T572" i="1" s="1"/>
  <c r="M71" i="1"/>
  <c r="M415" i="1"/>
  <c r="M37" i="1"/>
  <c r="S130" i="1"/>
  <c r="T130" i="1" s="1"/>
  <c r="M702" i="1"/>
  <c r="S222" i="1"/>
  <c r="T222" i="1" s="1"/>
  <c r="R573" i="1"/>
  <c r="R537" i="1"/>
  <c r="R309" i="1"/>
  <c r="S176" i="1"/>
  <c r="T176" i="1" s="1"/>
  <c r="M17" i="1"/>
  <c r="R369" i="1"/>
  <c r="M83" i="1"/>
  <c r="R333" i="1"/>
  <c r="R304" i="1"/>
  <c r="R197" i="1"/>
  <c r="M591" i="1"/>
  <c r="R92" i="1"/>
  <c r="S523" i="1"/>
  <c r="T523" i="1" s="1"/>
  <c r="S31" i="1"/>
  <c r="T31" i="1" s="1"/>
  <c r="S411" i="1"/>
  <c r="T411" i="1" s="1"/>
  <c r="R16" i="1"/>
  <c r="S349" i="1"/>
  <c r="T349" i="1" s="1"/>
  <c r="S164" i="1"/>
  <c r="T164" i="1" s="1"/>
  <c r="R302" i="1"/>
  <c r="S441" i="1"/>
  <c r="T441" i="1" s="1"/>
  <c r="S205" i="1"/>
  <c r="T205" i="1" s="1"/>
  <c r="R637" i="1"/>
  <c r="R618" i="1"/>
  <c r="R268" i="1"/>
  <c r="S140" i="1"/>
  <c r="T140" i="1" s="1"/>
  <c r="M8" i="1"/>
  <c r="S528" i="1"/>
  <c r="T528" i="1" s="1"/>
  <c r="R112" i="1"/>
  <c r="S668" i="1"/>
  <c r="T668" i="1" s="1"/>
  <c r="R210" i="1"/>
  <c r="R499" i="1"/>
  <c r="S278" i="1"/>
  <c r="T278" i="1" s="1"/>
  <c r="M618" i="1"/>
  <c r="S58" i="1"/>
  <c r="T58" i="1" s="1"/>
  <c r="S390" i="1"/>
  <c r="T390" i="1" s="1"/>
  <c r="S683" i="1"/>
  <c r="T683" i="1" s="1"/>
  <c r="R65" i="1"/>
  <c r="S254" i="1"/>
  <c r="T254" i="1" s="1"/>
  <c r="S110" i="1"/>
  <c r="T110" i="1" s="1"/>
  <c r="S464" i="1"/>
  <c r="T464" i="1" s="1"/>
  <c r="S688" i="1"/>
  <c r="T688" i="1" s="1"/>
  <c r="S218" i="1"/>
  <c r="T218" i="1" s="1"/>
  <c r="R613" i="1"/>
  <c r="S677" i="1"/>
  <c r="T677" i="1" s="1"/>
  <c r="S135" i="1"/>
  <c r="T135" i="1" s="1"/>
  <c r="R588" i="1"/>
  <c r="S560" i="1"/>
  <c r="T560" i="1" s="1"/>
  <c r="S566" i="1"/>
  <c r="T566" i="1" s="1"/>
  <c r="S500" i="1"/>
  <c r="T500" i="1" s="1"/>
  <c r="S270" i="1"/>
  <c r="T270" i="1" s="1"/>
  <c r="S624" i="1"/>
  <c r="T624" i="1" s="1"/>
  <c r="S335" i="1"/>
  <c r="T335" i="1" s="1"/>
  <c r="S452" i="1"/>
  <c r="T452" i="1" s="1"/>
  <c r="S495" i="1"/>
  <c r="T495" i="1" s="1"/>
  <c r="S137" i="1"/>
  <c r="T137" i="1" s="1"/>
  <c r="S433" i="1"/>
  <c r="T433" i="1" s="1"/>
  <c r="M193" i="1"/>
  <c r="M684" i="1"/>
  <c r="M127" i="1"/>
  <c r="M677" i="1"/>
  <c r="M77" i="1"/>
  <c r="M560" i="1"/>
  <c r="S564" i="1"/>
  <c r="T564" i="1" s="1"/>
  <c r="R169" i="1"/>
  <c r="S90" i="1"/>
  <c r="T90" i="1" s="1"/>
  <c r="S529" i="1"/>
  <c r="T529" i="1" s="1"/>
  <c r="S701" i="1"/>
  <c r="T701" i="1" s="1"/>
  <c r="S481" i="1"/>
  <c r="T481" i="1" s="1"/>
  <c r="S13" i="1"/>
  <c r="T13" i="1" s="1"/>
  <c r="R266" i="1"/>
  <c r="S298" i="1"/>
  <c r="T298" i="1" s="1"/>
  <c r="S630" i="1"/>
  <c r="T630" i="1" s="1"/>
  <c r="R571" i="1"/>
  <c r="S664" i="1"/>
  <c r="T664" i="1" s="1"/>
  <c r="R332" i="1"/>
  <c r="S593" i="1"/>
  <c r="T593" i="1" s="1"/>
  <c r="R671" i="1"/>
  <c r="S119" i="1"/>
  <c r="T119" i="1" s="1"/>
  <c r="S679" i="1"/>
  <c r="T679" i="1" s="1"/>
  <c r="S87" i="1"/>
  <c r="T87" i="1" s="1"/>
  <c r="R427" i="1"/>
  <c r="S612" i="1"/>
  <c r="T612" i="1" s="1"/>
  <c r="S447" i="1"/>
  <c r="T447" i="1" s="1"/>
  <c r="S431" i="1"/>
  <c r="T431" i="1" s="1"/>
  <c r="S209" i="1"/>
  <c r="T209" i="1" s="1"/>
  <c r="S24" i="1"/>
  <c r="T24" i="1" s="1"/>
  <c r="S326" i="1"/>
  <c r="T326" i="1" s="1"/>
  <c r="M666" i="1"/>
  <c r="M616" i="1"/>
  <c r="S76" i="1"/>
  <c r="T76" i="1" s="1"/>
  <c r="M106" i="1"/>
  <c r="R439" i="1"/>
  <c r="S312" i="1"/>
  <c r="T312" i="1" s="1"/>
  <c r="S67" i="1"/>
  <c r="T67" i="1" s="1"/>
  <c r="R48" i="1"/>
  <c r="R165" i="1"/>
  <c r="S315" i="1"/>
  <c r="T315" i="1" s="1"/>
  <c r="S558" i="1"/>
  <c r="T558" i="1" s="1"/>
  <c r="S594" i="1"/>
  <c r="T594" i="1" s="1"/>
  <c r="R337" i="1"/>
  <c r="M452" i="1"/>
  <c r="S316" i="1"/>
  <c r="T316" i="1" s="1"/>
  <c r="R416" i="1"/>
  <c r="S455" i="1"/>
  <c r="T455" i="1" s="1"/>
  <c r="S88" i="1"/>
  <c r="T88" i="1" s="1"/>
  <c r="S543" i="1"/>
  <c r="T543" i="1" s="1"/>
  <c r="R331" i="1"/>
  <c r="S213" i="1"/>
  <c r="T213" i="1" s="1"/>
  <c r="R217" i="1"/>
  <c r="S428" i="1"/>
  <c r="T428" i="1" s="1"/>
  <c r="R93" i="1"/>
  <c r="M135" i="1"/>
  <c r="S196" i="1"/>
  <c r="T196" i="1" s="1"/>
  <c r="S5" i="1"/>
  <c r="T5" i="1" s="1"/>
  <c r="S235" i="1"/>
  <c r="T235" i="1" s="1"/>
  <c r="M483" i="1"/>
  <c r="M92" i="1"/>
  <c r="M169" i="1"/>
  <c r="S18" i="1"/>
  <c r="T18" i="1" s="1"/>
  <c r="R160" i="1"/>
  <c r="M403" i="1"/>
  <c r="S372" i="1"/>
  <c r="T372" i="1" s="1"/>
  <c r="S524" i="1"/>
  <c r="T524" i="1" s="1"/>
  <c r="R319" i="1"/>
  <c r="R383" i="1"/>
  <c r="S479" i="1"/>
  <c r="T479" i="1" s="1"/>
  <c r="M13" i="1"/>
  <c r="S120" i="1"/>
  <c r="T120" i="1" s="1"/>
  <c r="M266" i="1"/>
  <c r="R97" i="1"/>
  <c r="M571" i="1"/>
  <c r="S107" i="1"/>
  <c r="T107" i="1" s="1"/>
  <c r="M121" i="1"/>
  <c r="R289" i="1"/>
  <c r="S619" i="1"/>
  <c r="T619" i="1" s="1"/>
  <c r="M332" i="1"/>
  <c r="M500" i="1"/>
  <c r="M467" i="1"/>
  <c r="R89" i="1"/>
  <c r="M179" i="1"/>
  <c r="M671" i="1"/>
  <c r="M402" i="1"/>
  <c r="M444" i="1"/>
  <c r="S182" i="1"/>
  <c r="T182" i="1" s="1"/>
  <c r="S50" i="1"/>
  <c r="T50" i="1" s="1"/>
  <c r="R579" i="1"/>
  <c r="M303" i="1"/>
  <c r="M413" i="1"/>
  <c r="R505" i="1"/>
  <c r="S317" i="1"/>
  <c r="T317" i="1" s="1"/>
  <c r="S124" i="1"/>
  <c r="T124" i="1" s="1"/>
  <c r="M439" i="1"/>
  <c r="M48" i="1"/>
  <c r="R229" i="1"/>
  <c r="M165" i="1"/>
  <c r="M335" i="1"/>
  <c r="M337" i="1"/>
  <c r="R698" i="1"/>
  <c r="M416" i="1"/>
  <c r="R311" i="1"/>
  <c r="M566" i="1"/>
  <c r="M433" i="1"/>
  <c r="S40" i="1"/>
  <c r="T40" i="1" s="1"/>
  <c r="R446" i="1"/>
  <c r="R374" i="1"/>
  <c r="R577" i="1"/>
  <c r="S173" i="1"/>
  <c r="T173" i="1" s="1"/>
  <c r="M217" i="1"/>
  <c r="R28" i="1"/>
  <c r="R36" i="1"/>
  <c r="R314" i="1"/>
  <c r="M703" i="1"/>
  <c r="S102" i="1"/>
  <c r="T102" i="1" s="1"/>
  <c r="S540" i="1"/>
  <c r="T540" i="1" s="1"/>
  <c r="S123" i="1"/>
  <c r="T123" i="1" s="1"/>
  <c r="M345" i="1"/>
  <c r="R549" i="1"/>
  <c r="S279" i="1"/>
  <c r="T279" i="1" s="1"/>
  <c r="R98" i="1"/>
  <c r="S592" i="1"/>
  <c r="T592" i="1" s="1"/>
  <c r="R70" i="1"/>
  <c r="M160" i="1"/>
  <c r="S412" i="1"/>
  <c r="T412" i="1" s="1"/>
  <c r="M53" i="1"/>
  <c r="S220" i="1"/>
  <c r="T220" i="1" s="1"/>
  <c r="M90" i="1"/>
  <c r="R7" i="1"/>
  <c r="R282" i="1"/>
  <c r="S367" i="1"/>
  <c r="T367" i="1" s="1"/>
  <c r="R707" i="1"/>
  <c r="S323" i="1"/>
  <c r="T323" i="1" s="1"/>
  <c r="S444" i="1"/>
  <c r="T444" i="1" s="1"/>
  <c r="M97" i="1"/>
  <c r="S49" i="1"/>
  <c r="T49" i="1" s="1"/>
  <c r="R365" i="1"/>
  <c r="M289" i="1"/>
  <c r="S91" i="1"/>
  <c r="T91" i="1" s="1"/>
  <c r="R174" i="1"/>
  <c r="M89" i="1"/>
  <c r="R614" i="1"/>
  <c r="M230" i="1"/>
  <c r="S334" i="1"/>
  <c r="T334" i="1" s="1"/>
  <c r="M3" i="1"/>
  <c r="M639" i="1"/>
  <c r="R387" i="1"/>
  <c r="R63" i="1"/>
  <c r="S396" i="1"/>
  <c r="T396" i="1" s="1"/>
  <c r="M327" i="1"/>
  <c r="S625" i="1"/>
  <c r="T625" i="1" s="1"/>
  <c r="M579" i="1"/>
  <c r="M24" i="1"/>
  <c r="M22" i="1"/>
  <c r="S392" i="1"/>
  <c r="T392" i="1" s="1"/>
  <c r="S456" i="1"/>
  <c r="T456" i="1" s="1"/>
  <c r="R62" i="1"/>
  <c r="R376" i="1"/>
  <c r="M505" i="1"/>
  <c r="S69" i="1"/>
  <c r="T69" i="1" s="1"/>
  <c r="M376" i="1"/>
  <c r="R103" i="1"/>
  <c r="M67" i="1"/>
  <c r="S4" i="1"/>
  <c r="T4" i="1" s="1"/>
  <c r="M229" i="1"/>
  <c r="S290" i="1"/>
  <c r="T290" i="1" s="1"/>
  <c r="R480" i="1"/>
  <c r="M698" i="1"/>
  <c r="R134" i="1"/>
  <c r="S30" i="1"/>
  <c r="T30" i="1" s="1"/>
  <c r="M316" i="1"/>
  <c r="M311" i="1"/>
  <c r="R379" i="1"/>
  <c r="M88" i="1"/>
  <c r="M543" i="1"/>
  <c r="M446" i="1"/>
  <c r="R305" i="1"/>
  <c r="M374" i="1"/>
  <c r="R587" i="1"/>
  <c r="R201" i="1"/>
  <c r="M507" i="1"/>
  <c r="M577" i="1"/>
  <c r="R620" i="1"/>
  <c r="M28" i="1"/>
  <c r="M428" i="1"/>
  <c r="R166" i="1"/>
  <c r="M314" i="1"/>
  <c r="R44" i="1" l="1"/>
  <c r="S44" i="1" s="1"/>
  <c r="T44" i="1" s="1"/>
  <c r="I53" i="14"/>
  <c r="C58" i="14" s="1"/>
  <c r="D62" i="16"/>
  <c r="D10" i="14" s="1"/>
  <c r="P10" i="14" s="1"/>
  <c r="D63" i="16"/>
  <c r="D11" i="14" s="1"/>
  <c r="P11" i="14" s="1"/>
  <c r="P9" i="14"/>
  <c r="C68" i="16"/>
  <c r="C16" i="14" s="1"/>
  <c r="E63" i="16"/>
  <c r="E11" i="14" s="1"/>
  <c r="E67" i="16"/>
  <c r="E15" i="14" s="1"/>
  <c r="D68" i="16"/>
  <c r="D16" i="14" s="1"/>
  <c r="P16" i="14" s="1"/>
  <c r="M608" i="1"/>
  <c r="E62" i="16"/>
  <c r="E10" i="14" s="1"/>
  <c r="O71" i="16"/>
  <c r="T33" i="1"/>
  <c r="E65" i="16"/>
  <c r="E13" i="14" s="1"/>
  <c r="D70" i="16"/>
  <c r="D18" i="14" s="1"/>
  <c r="P18" i="14" s="1"/>
  <c r="T14" i="1"/>
  <c r="N70" i="16"/>
  <c r="H43" i="14" s="1"/>
  <c r="T253" i="1"/>
  <c r="T2" i="1"/>
  <c r="C70" i="16"/>
  <c r="C18" i="14" s="1"/>
  <c r="O18" i="14" s="1"/>
  <c r="E64" i="16"/>
  <c r="E12" i="14" s="1"/>
  <c r="N69" i="16"/>
  <c r="H42" i="14" s="1"/>
  <c r="E66" i="16"/>
  <c r="E14" i="14" s="1"/>
  <c r="T360" i="1"/>
  <c r="C69" i="16"/>
  <c r="C17" i="14" s="1"/>
  <c r="O17" i="14" s="1"/>
  <c r="T607" i="1"/>
  <c r="N496" i="1"/>
  <c r="E61" i="16"/>
  <c r="E9" i="14" s="1"/>
  <c r="R498" i="1"/>
  <c r="S498" i="1" s="1"/>
  <c r="T498" i="1" s="1"/>
  <c r="R651" i="1"/>
  <c r="S651" i="1" s="1"/>
  <c r="T651" i="1" s="1"/>
  <c r="N675" i="1"/>
  <c r="V675" i="1" s="1"/>
  <c r="U651" i="1"/>
  <c r="R655" i="1"/>
  <c r="S655" i="1" s="1"/>
  <c r="T655" i="1" s="1"/>
  <c r="O655" i="1"/>
  <c r="M651" i="1"/>
  <c r="N561" i="1"/>
  <c r="V561" i="1" s="1"/>
  <c r="M675" i="1"/>
  <c r="M655" i="1"/>
  <c r="R533" i="1"/>
  <c r="S533" i="1" s="1"/>
  <c r="T533" i="1" s="1"/>
  <c r="U655" i="1"/>
  <c r="N642" i="1"/>
  <c r="V642" i="1" s="1"/>
  <c r="R633" i="1"/>
  <c r="S633" i="1" s="1"/>
  <c r="T633" i="1" s="1"/>
  <c r="M633" i="1"/>
  <c r="N660" i="1"/>
  <c r="V660" i="1" s="1"/>
  <c r="M660" i="1"/>
  <c r="U660" i="1"/>
  <c r="R660" i="1"/>
  <c r="S660" i="1" s="1"/>
  <c r="T660" i="1" s="1"/>
  <c r="U633" i="1"/>
  <c r="N658" i="1"/>
  <c r="V658" i="1" s="1"/>
  <c r="N627" i="1"/>
  <c r="O627" i="1" s="1"/>
  <c r="U675" i="1"/>
  <c r="R644" i="1"/>
  <c r="S644" i="1" s="1"/>
  <c r="T644" i="1" s="1"/>
  <c r="U644" i="1"/>
  <c r="L527" i="1"/>
  <c r="L708" i="1"/>
  <c r="M708" i="1" s="1"/>
  <c r="U589" i="1"/>
  <c r="O589" i="1"/>
  <c r="R496" i="1"/>
  <c r="S496" i="1" s="1"/>
  <c r="M644" i="1"/>
  <c r="L570" i="1"/>
  <c r="U570" i="1" s="1"/>
  <c r="R561" i="1"/>
  <c r="S561" i="1" s="1"/>
  <c r="T561" i="1" s="1"/>
  <c r="R423" i="1"/>
  <c r="S423" i="1" s="1"/>
  <c r="T423" i="1" s="1"/>
  <c r="N694" i="1"/>
  <c r="V694" i="1" s="1"/>
  <c r="M694" i="1"/>
  <c r="U694" i="1"/>
  <c r="R694" i="1"/>
  <c r="S694" i="1" s="1"/>
  <c r="T694" i="1" s="1"/>
  <c r="U533" i="1"/>
  <c r="N644" i="1"/>
  <c r="M658" i="1"/>
  <c r="M423" i="1"/>
  <c r="E68" i="16" s="1"/>
  <c r="E16" i="14" s="1"/>
  <c r="M627" i="1"/>
  <c r="U627" i="1"/>
  <c r="M545" i="1"/>
  <c r="N545" i="1"/>
  <c r="V545" i="1" s="1"/>
  <c r="U545" i="1"/>
  <c r="U561" i="1"/>
  <c r="U423" i="1"/>
  <c r="O423" i="1"/>
  <c r="O633" i="1"/>
  <c r="M521" i="1"/>
  <c r="N521" i="1"/>
  <c r="R521" i="1"/>
  <c r="S521" i="1" s="1"/>
  <c r="T521" i="1" s="1"/>
  <c r="U521" i="1"/>
  <c r="U658" i="1"/>
  <c r="M541" i="1"/>
  <c r="U541" i="1"/>
  <c r="N541" i="1"/>
  <c r="R541" i="1"/>
  <c r="S541" i="1" s="1"/>
  <c r="T541" i="1" s="1"/>
  <c r="R642" i="1"/>
  <c r="S642" i="1" s="1"/>
  <c r="T642" i="1" s="1"/>
  <c r="U496" i="1"/>
  <c r="V654" i="1"/>
  <c r="O654" i="1"/>
  <c r="R589" i="1"/>
  <c r="S589" i="1" s="1"/>
  <c r="T589" i="1" s="1"/>
  <c r="M641" i="1"/>
  <c r="R641" i="1"/>
  <c r="S641" i="1" s="1"/>
  <c r="T641" i="1" s="1"/>
  <c r="U641" i="1"/>
  <c r="N641" i="1"/>
  <c r="L648" i="1"/>
  <c r="R648" i="1" s="1"/>
  <c r="S648" i="1" s="1"/>
  <c r="T648" i="1" s="1"/>
  <c r="M589" i="1"/>
  <c r="M496" i="1"/>
  <c r="U642" i="1"/>
  <c r="N533" i="1"/>
  <c r="V533" i="1" s="1"/>
  <c r="O651" i="1"/>
  <c r="O409" i="1"/>
  <c r="V238" i="1"/>
  <c r="O508" i="1"/>
  <c r="V150" i="1"/>
  <c r="O150" i="1"/>
  <c r="O344" i="1"/>
  <c r="V520" i="1"/>
  <c r="O520" i="1"/>
  <c r="V410" i="1"/>
  <c r="O410" i="1"/>
  <c r="V211" i="1"/>
  <c r="O211" i="1"/>
  <c r="O288" i="1"/>
  <c r="V580" i="1"/>
  <c r="O580" i="1"/>
  <c r="V678" i="1"/>
  <c r="O678" i="1"/>
  <c r="S73" i="1"/>
  <c r="T73" i="1" s="1"/>
  <c r="S82" i="1"/>
  <c r="T82" i="1" s="1"/>
  <c r="S536" i="1"/>
  <c r="T536" i="1" s="1"/>
  <c r="S109" i="1"/>
  <c r="T109" i="1" s="1"/>
  <c r="S482" i="1"/>
  <c r="T482" i="1" s="1"/>
  <c r="S698" i="1"/>
  <c r="T698" i="1" s="1"/>
  <c r="S23" i="1"/>
  <c r="T23" i="1" s="1"/>
  <c r="S42" i="1"/>
  <c r="T42" i="1" s="1"/>
  <c r="S387" i="1"/>
  <c r="T387" i="1" s="1"/>
  <c r="S571" i="1"/>
  <c r="T571" i="1" s="1"/>
  <c r="S92" i="1"/>
  <c r="T92" i="1" s="1"/>
  <c r="S197" i="1"/>
  <c r="T197" i="1" s="1"/>
  <c r="S204" i="1"/>
  <c r="T204" i="1" s="1"/>
  <c r="S497" i="1"/>
  <c r="T497" i="1" s="1"/>
  <c r="S354" i="1"/>
  <c r="T354" i="1" s="1"/>
  <c r="S351" i="1"/>
  <c r="T351" i="1" s="1"/>
  <c r="S145" i="1"/>
  <c r="T145" i="1" s="1"/>
  <c r="S368" i="1"/>
  <c r="T368" i="1" s="1"/>
  <c r="S699" i="1"/>
  <c r="T699" i="1" s="1"/>
  <c r="S490" i="1"/>
  <c r="T490" i="1" s="1"/>
  <c r="S263" i="1"/>
  <c r="T263" i="1" s="1"/>
  <c r="S35" i="1"/>
  <c r="T35" i="1" s="1"/>
  <c r="S364" i="1"/>
  <c r="T364" i="1" s="1"/>
  <c r="S265" i="1"/>
  <c r="T265" i="1" s="1"/>
  <c r="S159" i="1"/>
  <c r="S39" i="1"/>
  <c r="T39" i="1" s="1"/>
  <c r="S597" i="1"/>
  <c r="T597" i="1" s="1"/>
  <c r="S304" i="1"/>
  <c r="T304" i="1" s="1"/>
  <c r="S568" i="1"/>
  <c r="T568" i="1" s="1"/>
  <c r="S319" i="1"/>
  <c r="T319" i="1" s="1"/>
  <c r="S166" i="1"/>
  <c r="T166" i="1" s="1"/>
  <c r="S587" i="1"/>
  <c r="T587" i="1" s="1"/>
  <c r="S314" i="1"/>
  <c r="T314" i="1" s="1"/>
  <c r="S446" i="1"/>
  <c r="T446" i="1" s="1"/>
  <c r="S311" i="1"/>
  <c r="T311" i="1" s="1"/>
  <c r="S229" i="1"/>
  <c r="T229" i="1" s="1"/>
  <c r="S97" i="1"/>
  <c r="T97" i="1" s="1"/>
  <c r="S165" i="1"/>
  <c r="T165" i="1" s="1"/>
  <c r="S332" i="1"/>
  <c r="T332" i="1" s="1"/>
  <c r="S266" i="1"/>
  <c r="T266" i="1" s="1"/>
  <c r="S499" i="1"/>
  <c r="T499" i="1" s="1"/>
  <c r="S618" i="1"/>
  <c r="T618" i="1" s="1"/>
  <c r="S302" i="1"/>
  <c r="T302" i="1" s="1"/>
  <c r="S16" i="1"/>
  <c r="T16" i="1" s="1"/>
  <c r="S309" i="1"/>
  <c r="T309" i="1" s="1"/>
  <c r="S573" i="1"/>
  <c r="T573" i="1" s="1"/>
  <c r="S609" i="1"/>
  <c r="T609" i="1" s="1"/>
  <c r="S154" i="1"/>
  <c r="T154" i="1" s="1"/>
  <c r="S32" i="1"/>
  <c r="T32" i="1" s="1"/>
  <c r="S59" i="1"/>
  <c r="T59" i="1" s="1"/>
  <c r="S269" i="1"/>
  <c r="T269" i="1" s="1"/>
  <c r="S38" i="1"/>
  <c r="T38" i="1" s="1"/>
  <c r="S234" i="1"/>
  <c r="T234" i="1" s="1"/>
  <c r="S374" i="1"/>
  <c r="T374" i="1" s="1"/>
  <c r="S217" i="1"/>
  <c r="T217" i="1" s="1"/>
  <c r="S65" i="1"/>
  <c r="S268" i="1"/>
  <c r="T268" i="1" s="1"/>
  <c r="S632" i="1"/>
  <c r="T632" i="1" s="1"/>
  <c r="S37" i="1"/>
  <c r="T37" i="1" s="1"/>
  <c r="S259" i="1"/>
  <c r="T259" i="1" s="1"/>
  <c r="S398" i="1"/>
  <c r="T398" i="1" s="1"/>
  <c r="S134" i="1"/>
  <c r="T134" i="1" s="1"/>
  <c r="S36" i="1"/>
  <c r="T36" i="1" s="1"/>
  <c r="S427" i="1"/>
  <c r="T427" i="1" s="1"/>
  <c r="S112" i="1"/>
  <c r="T112" i="1" s="1"/>
  <c r="S637" i="1"/>
  <c r="T637" i="1" s="1"/>
  <c r="S486" i="1"/>
  <c r="T486" i="1" s="1"/>
  <c r="S43" i="1"/>
  <c r="T43" i="1" s="1"/>
  <c r="S126" i="1"/>
  <c r="T126" i="1" s="1"/>
  <c r="S338" i="1"/>
  <c r="T338" i="1" s="1"/>
  <c r="S605" i="1"/>
  <c r="T605" i="1" s="1"/>
  <c r="S318" i="1"/>
  <c r="T318" i="1" s="1"/>
  <c r="S611" i="1"/>
  <c r="T611" i="1" s="1"/>
  <c r="S248" i="1"/>
  <c r="T248" i="1" s="1"/>
  <c r="S341" i="1"/>
  <c r="T341" i="1" s="1"/>
  <c r="S56" i="1"/>
  <c r="T56" i="1" s="1"/>
  <c r="S348" i="1"/>
  <c r="T348" i="1" s="1"/>
  <c r="S275" i="1"/>
  <c r="T275" i="1" s="1"/>
  <c r="S454" i="1"/>
  <c r="T454" i="1" s="1"/>
  <c r="S184" i="1"/>
  <c r="T184" i="1" s="1"/>
  <c r="S294" i="1"/>
  <c r="T294" i="1" s="1"/>
  <c r="S68" i="1"/>
  <c r="T68" i="1" s="1"/>
  <c r="S228" i="1"/>
  <c r="T228" i="1" s="1"/>
  <c r="S60" i="1"/>
  <c r="T60" i="1" s="1"/>
  <c r="S693" i="1"/>
  <c r="T693" i="1" s="1"/>
  <c r="S480" i="1"/>
  <c r="T480" i="1" s="1"/>
  <c r="S577" i="1"/>
  <c r="T577" i="1" s="1"/>
  <c r="S89" i="1"/>
  <c r="T89" i="1" s="1"/>
  <c r="S289" i="1"/>
  <c r="T289" i="1" s="1"/>
  <c r="S93" i="1"/>
  <c r="T93" i="1" s="1"/>
  <c r="S331" i="1"/>
  <c r="T331" i="1" s="1"/>
  <c r="S671" i="1"/>
  <c r="T671" i="1" s="1"/>
  <c r="S588" i="1"/>
  <c r="T588" i="1" s="1"/>
  <c r="S613" i="1"/>
  <c r="T613" i="1" s="1"/>
  <c r="S333" i="1"/>
  <c r="T333" i="1" s="1"/>
  <c r="S401" i="1"/>
  <c r="T401" i="1" s="1"/>
  <c r="S657" i="1"/>
  <c r="T657" i="1" s="1"/>
  <c r="S257" i="1"/>
  <c r="T257" i="1" s="1"/>
  <c r="S225" i="1"/>
  <c r="T225" i="1" s="1"/>
  <c r="S556" i="1"/>
  <c r="T556" i="1" s="1"/>
  <c r="S385" i="1"/>
  <c r="T385" i="1" s="1"/>
  <c r="S66" i="1"/>
  <c r="T66" i="1" s="1"/>
  <c r="S601" i="1"/>
  <c r="T601" i="1" s="1"/>
  <c r="S25" i="1"/>
  <c r="T25" i="1" s="1"/>
  <c r="S379" i="1"/>
  <c r="T379" i="1" s="1"/>
  <c r="S365" i="1"/>
  <c r="T365" i="1" s="1"/>
  <c r="S620" i="1"/>
  <c r="T620" i="1" s="1"/>
  <c r="S282" i="1"/>
  <c r="T282" i="1" s="1"/>
  <c r="S160" i="1"/>
  <c r="T160" i="1" s="1"/>
  <c r="S439" i="1"/>
  <c r="T439" i="1" s="1"/>
  <c r="S169" i="1"/>
  <c r="T169" i="1" s="1"/>
  <c r="S210" i="1"/>
  <c r="T210" i="1" s="1"/>
  <c r="S537" i="1"/>
  <c r="T537" i="1" s="1"/>
  <c r="S163" i="1"/>
  <c r="T163" i="1" s="1"/>
  <c r="S448" i="1"/>
  <c r="T448" i="1" s="1"/>
  <c r="S198" i="1"/>
  <c r="T198" i="1" s="1"/>
  <c r="S424" i="1"/>
  <c r="T424" i="1" s="1"/>
  <c r="S381" i="1"/>
  <c r="T381" i="1" s="1"/>
  <c r="S357" i="1"/>
  <c r="T357" i="1" s="1"/>
  <c r="S236" i="1"/>
  <c r="T236" i="1" s="1"/>
  <c r="S414" i="1"/>
  <c r="T414" i="1" s="1"/>
  <c r="S472" i="1"/>
  <c r="T472" i="1" s="1"/>
  <c r="S359" i="1"/>
  <c r="T359" i="1" s="1"/>
  <c r="S99" i="1"/>
  <c r="T99" i="1" s="1"/>
  <c r="S283" i="1"/>
  <c r="T283" i="1" s="1"/>
  <c r="S339" i="1"/>
  <c r="T339" i="1" s="1"/>
  <c r="S287" i="1"/>
  <c r="T287" i="1" s="1"/>
  <c r="S10" i="1"/>
  <c r="T10" i="1" s="1"/>
  <c r="S201" i="1"/>
  <c r="T201" i="1" s="1"/>
  <c r="S174" i="1"/>
  <c r="T174" i="1" s="1"/>
  <c r="S70" i="1"/>
  <c r="T70" i="1" s="1"/>
  <c r="S305" i="1"/>
  <c r="T305" i="1" s="1"/>
  <c r="S62" i="1"/>
  <c r="T62" i="1" s="1"/>
  <c r="S63" i="1"/>
  <c r="T63" i="1" s="1"/>
  <c r="S505" i="1"/>
  <c r="T505" i="1" s="1"/>
  <c r="S383" i="1"/>
  <c r="T383" i="1" s="1"/>
  <c r="S48" i="1"/>
  <c r="T48" i="1" s="1"/>
  <c r="S369" i="1"/>
  <c r="T369" i="1" s="1"/>
  <c r="S175" i="1"/>
  <c r="T175" i="1" s="1"/>
  <c r="S461" i="1"/>
  <c r="T461" i="1" s="1"/>
  <c r="S484" i="1"/>
  <c r="T484" i="1" s="1"/>
  <c r="S442" i="1"/>
  <c r="T442" i="1" s="1"/>
  <c r="S128" i="1"/>
  <c r="T128" i="1" s="1"/>
  <c r="S246" i="1"/>
  <c r="T246" i="1" s="1"/>
  <c r="S249" i="1"/>
  <c r="T249" i="1" s="1"/>
  <c r="S261" i="1"/>
  <c r="T261" i="1" s="1"/>
  <c r="S602" i="1"/>
  <c r="T602" i="1" s="1"/>
  <c r="S280" i="1"/>
  <c r="T280" i="1" s="1"/>
  <c r="S79" i="1"/>
  <c r="T79" i="1" s="1"/>
  <c r="S153" i="1"/>
  <c r="T153" i="1" s="1"/>
  <c r="S194" i="1"/>
  <c r="T194" i="1" s="1"/>
  <c r="S553" i="1"/>
  <c r="T553" i="1" s="1"/>
  <c r="S105" i="1"/>
  <c r="S696" i="1"/>
  <c r="T696" i="1" s="1"/>
  <c r="S191" i="1"/>
  <c r="T191" i="1" s="1"/>
  <c r="S665" i="1"/>
  <c r="T665" i="1" s="1"/>
  <c r="S416" i="1"/>
  <c r="T416" i="1" s="1"/>
  <c r="S117" i="1"/>
  <c r="T117" i="1" s="1"/>
  <c r="S340" i="1"/>
  <c r="T340" i="1" s="1"/>
  <c r="S457" i="1"/>
  <c r="T457" i="1" s="1"/>
  <c r="S426" i="1"/>
  <c r="T426" i="1" s="1"/>
  <c r="S103" i="1"/>
  <c r="T103" i="1" s="1"/>
  <c r="S614" i="1"/>
  <c r="T614" i="1" s="1"/>
  <c r="S376" i="1"/>
  <c r="T376" i="1" s="1"/>
  <c r="S7" i="1"/>
  <c r="T7" i="1" s="1"/>
  <c r="S549" i="1"/>
  <c r="T549" i="1" s="1"/>
  <c r="S707" i="1"/>
  <c r="T707" i="1" s="1"/>
  <c r="S98" i="1"/>
  <c r="T98" i="1" s="1"/>
  <c r="S28" i="1"/>
  <c r="T28" i="1" s="1"/>
  <c r="S579" i="1"/>
  <c r="T579" i="1" s="1"/>
  <c r="S337" i="1"/>
  <c r="T337" i="1" s="1"/>
  <c r="S142" i="1"/>
  <c r="T142" i="1" s="1"/>
  <c r="S626" i="1"/>
  <c r="T626" i="1" s="1"/>
  <c r="S96" i="1"/>
  <c r="T96" i="1" s="1"/>
  <c r="S277" i="1"/>
  <c r="T277" i="1" s="1"/>
  <c r="S167" i="1"/>
  <c r="T167" i="1" s="1"/>
  <c r="S240" i="1"/>
  <c r="T240" i="1" s="1"/>
  <c r="S148" i="1"/>
  <c r="T148" i="1" s="1"/>
  <c r="S155" i="1"/>
  <c r="T155" i="1" s="1"/>
  <c r="S380" i="1"/>
  <c r="T380" i="1" s="1"/>
  <c r="S667" i="1"/>
  <c r="T667" i="1" s="1"/>
  <c r="S256" i="1"/>
  <c r="T256" i="1" s="1"/>
  <c r="N349" i="1"/>
  <c r="O349" i="1" s="1"/>
  <c r="N373" i="1"/>
  <c r="O373" i="1" s="1"/>
  <c r="N144" i="1"/>
  <c r="O144" i="1" s="1"/>
  <c r="U253" i="1"/>
  <c r="N58" i="1"/>
  <c r="O58" i="1" s="1"/>
  <c r="N185" i="1"/>
  <c r="O185" i="1" s="1"/>
  <c r="N567" i="1"/>
  <c r="O567" i="1" s="1"/>
  <c r="N322" i="1"/>
  <c r="O322" i="1" s="1"/>
  <c r="N352" i="1"/>
  <c r="O352" i="1" s="1"/>
  <c r="N451" i="1"/>
  <c r="O451" i="1" s="1"/>
  <c r="N86" i="1"/>
  <c r="O86" i="1" s="1"/>
  <c r="N146" i="1"/>
  <c r="O146" i="1" s="1"/>
  <c r="N528" i="1"/>
  <c r="O528" i="1" s="1"/>
  <c r="U452" i="1"/>
  <c r="N28" i="1"/>
  <c r="O28" i="1" s="1"/>
  <c r="N289" i="1"/>
  <c r="O289" i="1" s="1"/>
  <c r="N218" i="1"/>
  <c r="O218" i="1" s="1"/>
  <c r="N30" i="1"/>
  <c r="O30" i="1" s="1"/>
  <c r="N555" i="1"/>
  <c r="O555" i="1" s="1"/>
  <c r="N432" i="1"/>
  <c r="O432" i="1" s="1"/>
  <c r="U447" i="1"/>
  <c r="N87" i="1"/>
  <c r="O87" i="1" s="1"/>
  <c r="N285" i="1"/>
  <c r="O285" i="1" s="1"/>
  <c r="N279" i="1"/>
  <c r="O279" i="1" s="1"/>
  <c r="N315" i="1"/>
  <c r="O315" i="1" s="1"/>
  <c r="N583" i="1"/>
  <c r="O583" i="1" s="1"/>
  <c r="N625" i="1"/>
  <c r="O625" i="1" s="1"/>
  <c r="N594" i="1"/>
  <c r="O594" i="1" s="1"/>
  <c r="N298" i="1"/>
  <c r="O298" i="1" s="1"/>
  <c r="N572" i="1"/>
  <c r="O572" i="1" s="1"/>
  <c r="N456" i="1"/>
  <c r="O456" i="1" s="1"/>
  <c r="N213" i="1"/>
  <c r="O213" i="1" s="1"/>
  <c r="N178" i="1"/>
  <c r="O178" i="1" s="1"/>
  <c r="N85" i="1"/>
  <c r="O85" i="1" s="1"/>
  <c r="N656" i="1"/>
  <c r="O656" i="1" s="1"/>
  <c r="N149" i="1"/>
  <c r="O149" i="1" s="1"/>
  <c r="N544" i="1"/>
  <c r="O544" i="1" s="1"/>
  <c r="N405" i="1"/>
  <c r="O405" i="1" s="1"/>
  <c r="N574" i="1"/>
  <c r="O574" i="1" s="1"/>
  <c r="N249" i="1"/>
  <c r="O249" i="1" s="1"/>
  <c r="N507" i="1"/>
  <c r="O507" i="1" s="1"/>
  <c r="U455" i="1"/>
  <c r="F13" i="16"/>
  <c r="N68" i="1"/>
  <c r="O68" i="1" s="1"/>
  <c r="N505" i="1"/>
  <c r="O505" i="1" s="1"/>
  <c r="U294" i="1"/>
  <c r="U139" i="1"/>
  <c r="N176" i="1"/>
  <c r="O176" i="1" s="1"/>
  <c r="N493" i="1"/>
  <c r="O493" i="1" s="1"/>
  <c r="N413" i="1"/>
  <c r="O413" i="1" s="1"/>
  <c r="N593" i="1"/>
  <c r="O593" i="1" s="1"/>
  <c r="N290" i="1"/>
  <c r="O290" i="1" s="1"/>
  <c r="N422" i="1"/>
  <c r="O422" i="1" s="1"/>
  <c r="N306" i="1"/>
  <c r="O306" i="1" s="1"/>
  <c r="N377" i="1"/>
  <c r="O377" i="1" s="1"/>
  <c r="N691" i="1"/>
  <c r="O691" i="1" s="1"/>
  <c r="U513" i="1"/>
  <c r="N463" i="1"/>
  <c r="O463" i="1" s="1"/>
  <c r="N102" i="1"/>
  <c r="O102" i="1" s="1"/>
  <c r="N45" i="1"/>
  <c r="O45" i="1" s="1"/>
  <c r="N359" i="1"/>
  <c r="O359" i="1" s="1"/>
  <c r="N425" i="1"/>
  <c r="O425" i="1" s="1"/>
  <c r="N683" i="1"/>
  <c r="O683" i="1" s="1"/>
  <c r="N20" i="1"/>
  <c r="O20" i="1" s="1"/>
  <c r="N474" i="1"/>
  <c r="O474" i="1" s="1"/>
  <c r="N148" i="1"/>
  <c r="O148" i="1" s="1"/>
  <c r="N202" i="1"/>
  <c r="O202" i="1" s="1"/>
  <c r="N74" i="1"/>
  <c r="O74" i="1" s="1"/>
  <c r="N534" i="1"/>
  <c r="O534" i="1" s="1"/>
  <c r="N487" i="1"/>
  <c r="O487" i="1" s="1"/>
  <c r="N162" i="1"/>
  <c r="O162" i="1" s="1"/>
  <c r="N197" i="1"/>
  <c r="O197" i="1" s="1"/>
  <c r="U94" i="1"/>
  <c r="N66" i="1"/>
  <c r="O66" i="1" s="1"/>
  <c r="N360" i="1"/>
  <c r="N25" i="1"/>
  <c r="O25" i="1" s="1"/>
  <c r="N483" i="1"/>
  <c r="O483" i="1" s="1"/>
  <c r="N620" i="1"/>
  <c r="O620" i="1" s="1"/>
  <c r="N318" i="1"/>
  <c r="O318" i="1" s="1"/>
  <c r="N126" i="1"/>
  <c r="O126" i="1" s="1"/>
  <c r="N98" i="1"/>
  <c r="O98" i="1" s="1"/>
  <c r="N248" i="1"/>
  <c r="O248" i="1" s="1"/>
  <c r="N128" i="1"/>
  <c r="O128" i="1" s="1"/>
  <c r="N649" i="1"/>
  <c r="O649" i="1" s="1"/>
  <c r="N184" i="1"/>
  <c r="O184" i="1" s="1"/>
  <c r="N122" i="1"/>
  <c r="O122" i="1" s="1"/>
  <c r="N254" i="1"/>
  <c r="O254" i="1" s="1"/>
  <c r="N404" i="1"/>
  <c r="O404" i="1" s="1"/>
  <c r="N18" i="1"/>
  <c r="O18" i="1" s="1"/>
  <c r="N551" i="1"/>
  <c r="O551" i="1" s="1"/>
  <c r="N189" i="1"/>
  <c r="O189" i="1" s="1"/>
  <c r="N61" i="1"/>
  <c r="O61" i="1" s="1"/>
  <c r="N538" i="1"/>
  <c r="O538" i="1" s="1"/>
  <c r="N237" i="1"/>
  <c r="O237" i="1" s="1"/>
  <c r="N89" i="1"/>
  <c r="O89" i="1" s="1"/>
  <c r="F15" i="16"/>
  <c r="N614" i="1"/>
  <c r="O614" i="1" s="1"/>
  <c r="N390" i="1"/>
  <c r="O390" i="1" s="1"/>
  <c r="N227" i="1"/>
  <c r="O227" i="1" s="1"/>
  <c r="N321" i="1"/>
  <c r="O321" i="1" s="1"/>
  <c r="N342" i="1"/>
  <c r="O342" i="1" s="1"/>
  <c r="N219" i="1"/>
  <c r="O219" i="1" s="1"/>
  <c r="N480" i="1"/>
  <c r="O480" i="1" s="1"/>
  <c r="N77" i="1"/>
  <c r="O77" i="1" s="1"/>
  <c r="N36" i="1"/>
  <c r="O36" i="1" s="1"/>
  <c r="N173" i="1"/>
  <c r="O173" i="1" s="1"/>
  <c r="N228" i="1"/>
  <c r="O228" i="1" s="1"/>
  <c r="N286" i="1"/>
  <c r="O286" i="1" s="1"/>
  <c r="N81" i="1"/>
  <c r="O81" i="1" s="1"/>
  <c r="N153" i="1"/>
  <c r="O153" i="1" s="1"/>
  <c r="N119" i="1"/>
  <c r="O119" i="1" s="1"/>
  <c r="N357" i="1"/>
  <c r="O357" i="1" s="1"/>
  <c r="N216" i="1"/>
  <c r="O216" i="1" s="1"/>
  <c r="N134" i="1"/>
  <c r="O134" i="1" s="1"/>
  <c r="N556" i="1"/>
  <c r="O556" i="1" s="1"/>
  <c r="N24" i="1"/>
  <c r="O24" i="1" s="1"/>
  <c r="N38" i="1"/>
  <c r="O38" i="1" s="1"/>
  <c r="N640" i="1"/>
  <c r="O640" i="1" s="1"/>
  <c r="N454" i="1"/>
  <c r="O454" i="1" s="1"/>
  <c r="N83" i="1"/>
  <c r="O83" i="1" s="1"/>
  <c r="N418" i="1"/>
  <c r="O418" i="1" s="1"/>
  <c r="N49" i="1"/>
  <c r="O49" i="1" s="1"/>
  <c r="N339" i="1"/>
  <c r="O339" i="1" s="1"/>
  <c r="N350" i="1"/>
  <c r="O350" i="1" s="1"/>
  <c r="N55" i="1"/>
  <c r="O55" i="1" s="1"/>
  <c r="N91" i="1"/>
  <c r="O91" i="1" s="1"/>
  <c r="N196" i="1"/>
  <c r="O196" i="1" s="1"/>
  <c r="N647" i="1"/>
  <c r="O647" i="1" s="1"/>
  <c r="N601" i="1"/>
  <c r="O601" i="1" s="1"/>
  <c r="N164" i="1"/>
  <c r="O164" i="1" s="1"/>
  <c r="N7" i="1"/>
  <c r="O7" i="1" s="1"/>
  <c r="N263" i="1"/>
  <c r="O263" i="1" s="1"/>
  <c r="N573" i="1"/>
  <c r="O573" i="1" s="1"/>
  <c r="N335" i="1"/>
  <c r="O335" i="1" s="1"/>
  <c r="N351" i="1"/>
  <c r="O351" i="1" s="1"/>
  <c r="N63" i="1"/>
  <c r="O63" i="1" s="1"/>
  <c r="N682" i="1"/>
  <c r="O682" i="1" s="1"/>
  <c r="N568" i="1"/>
  <c r="O568" i="1" s="1"/>
  <c r="N465" i="1"/>
  <c r="O465" i="1" s="1"/>
  <c r="N383" i="1"/>
  <c r="O383" i="1" s="1"/>
  <c r="N495" i="1"/>
  <c r="O495" i="1" s="1"/>
  <c r="N591" i="1"/>
  <c r="O591" i="1" s="1"/>
  <c r="N473" i="1"/>
  <c r="O473" i="1" s="1"/>
  <c r="N51" i="1"/>
  <c r="O51" i="1" s="1"/>
  <c r="N608" i="1"/>
  <c r="O608" i="1" s="1"/>
  <c r="N34" i="1"/>
  <c r="O34" i="1" s="1"/>
  <c r="N490" i="1"/>
  <c r="O490" i="1" s="1"/>
  <c r="N460" i="1"/>
  <c r="O460" i="1" s="1"/>
  <c r="N48" i="1"/>
  <c r="O48" i="1" s="1"/>
  <c r="N540" i="1"/>
  <c r="O540" i="1" s="1"/>
  <c r="N661" i="1"/>
  <c r="O661" i="1" s="1"/>
  <c r="N104" i="1"/>
  <c r="O104" i="1" s="1"/>
  <c r="N145" i="1"/>
  <c r="O145" i="1" s="1"/>
  <c r="N179" i="1"/>
  <c r="O179" i="1" s="1"/>
  <c r="N523" i="1"/>
  <c r="O523" i="1" s="1"/>
  <c r="N303" i="1"/>
  <c r="O303" i="1" s="1"/>
  <c r="N414" i="1"/>
  <c r="O414" i="1" s="1"/>
  <c r="N82" i="1"/>
  <c r="O82" i="1" s="1"/>
  <c r="N500" i="1"/>
  <c r="O500" i="1" s="1"/>
  <c r="N560" i="1"/>
  <c r="O560" i="1" s="1"/>
  <c r="N208" i="1"/>
  <c r="O208" i="1" s="1"/>
  <c r="N6" i="1"/>
  <c r="O6" i="1" s="1"/>
  <c r="N586" i="1"/>
  <c r="O586" i="1" s="1"/>
  <c r="N240" i="1"/>
  <c r="O240" i="1" s="1"/>
  <c r="N426" i="1"/>
  <c r="O426" i="1" s="1"/>
  <c r="N519" i="1"/>
  <c r="O519" i="1" s="1"/>
  <c r="N537" i="1"/>
  <c r="O537" i="1" s="1"/>
  <c r="N275" i="1"/>
  <c r="O275" i="1" s="1"/>
  <c r="N553" i="1"/>
  <c r="O553" i="1" s="1"/>
  <c r="N257" i="1"/>
  <c r="O257" i="1" s="1"/>
  <c r="N558" i="1"/>
  <c r="O558" i="1" s="1"/>
  <c r="N442" i="1"/>
  <c r="O442" i="1" s="1"/>
  <c r="N333" i="1"/>
  <c r="O333" i="1" s="1"/>
  <c r="N671" i="1"/>
  <c r="O671" i="1" s="1"/>
  <c r="N17" i="1"/>
  <c r="O17" i="1" s="1"/>
  <c r="N539" i="1"/>
  <c r="O539" i="1" s="1"/>
  <c r="N613" i="1"/>
  <c r="O613" i="1" s="1"/>
  <c r="N4" i="1"/>
  <c r="O4" i="1" s="1"/>
  <c r="N217" i="1"/>
  <c r="O217" i="1" s="1"/>
  <c r="N242" i="1"/>
  <c r="O242" i="1" s="1"/>
  <c r="N265" i="1"/>
  <c r="O265" i="1" s="1"/>
  <c r="N482" i="1"/>
  <c r="O482" i="1" s="1"/>
  <c r="N406" i="1"/>
  <c r="O406" i="1" s="1"/>
  <c r="N369" i="1"/>
  <c r="O369" i="1" s="1"/>
  <c r="N337" i="1"/>
  <c r="O337" i="1" s="1"/>
  <c r="N532" i="1"/>
  <c r="O532" i="1" s="1"/>
  <c r="N84" i="1"/>
  <c r="O84" i="1" s="1"/>
  <c r="N312" i="1"/>
  <c r="O312" i="1" s="1"/>
  <c r="N710" i="1"/>
  <c r="O710" i="1" s="1"/>
  <c r="N653" i="1"/>
  <c r="O653" i="1" s="1"/>
  <c r="N341" i="1"/>
  <c r="O341" i="1" s="1"/>
  <c r="N191" i="1"/>
  <c r="O191" i="1" s="1"/>
  <c r="N709" i="1"/>
  <c r="O709" i="1" s="1"/>
  <c r="N401" i="1"/>
  <c r="O401" i="1" s="1"/>
  <c r="N316" i="1"/>
  <c r="O316" i="1" s="1"/>
  <c r="N50" i="1"/>
  <c r="O50" i="1" s="1"/>
  <c r="F12" i="16"/>
  <c r="N205" i="1"/>
  <c r="O205" i="1" s="1"/>
  <c r="N626" i="1"/>
  <c r="O626" i="1" s="1"/>
  <c r="N402" i="1"/>
  <c r="O402" i="1" s="1"/>
  <c r="N677" i="1"/>
  <c r="O677" i="1" s="1"/>
  <c r="N37" i="1"/>
  <c r="O37" i="1" s="1"/>
  <c r="N498" i="1"/>
  <c r="O498" i="1" s="1"/>
  <c r="N403" i="1"/>
  <c r="O403" i="1" s="1"/>
  <c r="N268" i="1"/>
  <c r="O268" i="1" s="1"/>
  <c r="N156" i="1"/>
  <c r="O156" i="1" s="1"/>
  <c r="N96" i="1"/>
  <c r="O96" i="1" s="1"/>
  <c r="N255" i="1"/>
  <c r="O255" i="1" s="1"/>
  <c r="N476" i="1"/>
  <c r="O476" i="1" s="1"/>
  <c r="N69" i="1"/>
  <c r="O69" i="1" s="1"/>
  <c r="N112" i="1"/>
  <c r="O112" i="1" s="1"/>
  <c r="N701" i="1"/>
  <c r="O701" i="1" s="1"/>
  <c r="N53" i="1"/>
  <c r="O53" i="1" s="1"/>
  <c r="N70" i="1"/>
  <c r="O70" i="1" s="1"/>
  <c r="N13" i="1"/>
  <c r="O13" i="1" s="1"/>
  <c r="N320" i="1"/>
  <c r="O320" i="1" s="1"/>
  <c r="N270" i="1"/>
  <c r="O270" i="1" s="1"/>
  <c r="N277" i="1"/>
  <c r="O277" i="1" s="1"/>
  <c r="N637" i="1"/>
  <c r="O637" i="1" s="1"/>
  <c r="N692" i="1"/>
  <c r="O692" i="1" s="1"/>
  <c r="N165" i="1"/>
  <c r="O165" i="1" s="1"/>
  <c r="N702" i="1"/>
  <c r="O702" i="1" s="1"/>
  <c r="N434" i="1"/>
  <c r="O434" i="1" s="1"/>
  <c r="N43" i="1"/>
  <c r="O43" i="1" s="1"/>
  <c r="N239" i="1"/>
  <c r="O239" i="1" s="1"/>
  <c r="N59" i="1"/>
  <c r="O59" i="1" s="1"/>
  <c r="N499" i="1"/>
  <c r="O499" i="1" s="1"/>
  <c r="N492" i="1"/>
  <c r="O492" i="1" s="1"/>
  <c r="N127" i="1"/>
  <c r="O127" i="1" s="1"/>
  <c r="N266" i="1"/>
  <c r="O266" i="1" s="1"/>
  <c r="N67" i="1"/>
  <c r="O67" i="1" s="1"/>
  <c r="N598" i="1"/>
  <c r="O598" i="1" s="1"/>
  <c r="N101" i="1"/>
  <c r="O101" i="1" s="1"/>
  <c r="N699" i="1"/>
  <c r="O699" i="1" s="1"/>
  <c r="N137" i="1"/>
  <c r="O137" i="1" s="1"/>
  <c r="N302" i="1"/>
  <c r="O302" i="1" s="1"/>
  <c r="N214" i="1"/>
  <c r="O214" i="1" s="1"/>
  <c r="N259" i="1"/>
  <c r="O259" i="1" s="1"/>
  <c r="N79" i="1"/>
  <c r="O79" i="1" s="1"/>
  <c r="N536" i="1"/>
  <c r="O536" i="1" s="1"/>
  <c r="N168" i="1"/>
  <c r="O168" i="1" s="1"/>
  <c r="N39" i="1"/>
  <c r="O39" i="1" s="1"/>
  <c r="N62" i="1"/>
  <c r="O62" i="1" s="1"/>
  <c r="N439" i="1"/>
  <c r="O439" i="1" s="1"/>
  <c r="N372" i="1"/>
  <c r="O372" i="1" s="1"/>
  <c r="N120" i="1"/>
  <c r="O120" i="1" s="1"/>
  <c r="N491" i="1"/>
  <c r="O491" i="1" s="1"/>
  <c r="N457" i="1"/>
  <c r="O457" i="1" s="1"/>
  <c r="N188" i="1"/>
  <c r="O188" i="1" s="1"/>
  <c r="N548" i="1"/>
  <c r="O548" i="1" s="1"/>
  <c r="N635" i="1"/>
  <c r="O635" i="1" s="1"/>
  <c r="N681" i="1"/>
  <c r="O681" i="1" s="1"/>
  <c r="N256" i="1"/>
  <c r="O256" i="1" s="1"/>
  <c r="N645" i="1"/>
  <c r="O645" i="1" s="1"/>
  <c r="N605" i="1"/>
  <c r="O605" i="1" s="1"/>
  <c r="H53" i="14" l="1"/>
  <c r="B58" i="14" s="1"/>
  <c r="D58" i="14" s="1"/>
  <c r="O16" i="14"/>
  <c r="O28" i="14" s="1"/>
  <c r="C28" i="14"/>
  <c r="N708" i="1"/>
  <c r="V708" i="1" s="1"/>
  <c r="D69" i="16"/>
  <c r="O675" i="1"/>
  <c r="O658" i="1"/>
  <c r="N44" i="1"/>
  <c r="O44" i="1" s="1"/>
  <c r="F11" i="16"/>
  <c r="T65" i="1"/>
  <c r="I64" i="16" s="1"/>
  <c r="C37" i="14" s="1"/>
  <c r="H64" i="16"/>
  <c r="B37" i="14" s="1"/>
  <c r="N37" i="14" s="1"/>
  <c r="N287" i="1"/>
  <c r="O287" i="1" s="1"/>
  <c r="F17" i="16"/>
  <c r="N33" i="1"/>
  <c r="V33" i="1" s="1"/>
  <c r="V496" i="1"/>
  <c r="N14" i="1"/>
  <c r="V14" i="1" s="1"/>
  <c r="T105" i="1"/>
  <c r="I65" i="16" s="1"/>
  <c r="C38" i="14" s="1"/>
  <c r="H65" i="16"/>
  <c r="B38" i="14" s="1"/>
  <c r="N38" i="14" s="1"/>
  <c r="H70" i="16"/>
  <c r="B43" i="14" s="1"/>
  <c r="N43" i="14" s="1"/>
  <c r="C71" i="16"/>
  <c r="H62" i="16"/>
  <c r="B35" i="14" s="1"/>
  <c r="N35" i="14" s="1"/>
  <c r="N607" i="1"/>
  <c r="V607" i="1" s="1"/>
  <c r="O360" i="1"/>
  <c r="N65" i="1"/>
  <c r="V65" i="1" s="1"/>
  <c r="K36" i="16"/>
  <c r="H36" i="16"/>
  <c r="L36" i="16" s="1"/>
  <c r="N2" i="1"/>
  <c r="V2" i="1" s="1"/>
  <c r="F10" i="16"/>
  <c r="I70" i="16"/>
  <c r="C43" i="14" s="1"/>
  <c r="H61" i="16"/>
  <c r="B34" i="14" s="1"/>
  <c r="I62" i="16"/>
  <c r="C35" i="14" s="1"/>
  <c r="T159" i="1"/>
  <c r="I66" i="16" s="1"/>
  <c r="C39" i="14" s="1"/>
  <c r="H66" i="16"/>
  <c r="B39" i="14" s="1"/>
  <c r="N39" i="14" s="1"/>
  <c r="I61" i="16"/>
  <c r="C34" i="14" s="1"/>
  <c r="T496" i="1"/>
  <c r="H67" i="16"/>
  <c r="B40" i="14" s="1"/>
  <c r="N40" i="14" s="1"/>
  <c r="N300" i="1"/>
  <c r="O300" i="1" s="1"/>
  <c r="F18" i="16"/>
  <c r="N467" i="1"/>
  <c r="O467" i="1" s="1"/>
  <c r="F24" i="16"/>
  <c r="H68" i="16"/>
  <c r="B41" i="14" s="1"/>
  <c r="N41" i="14" s="1"/>
  <c r="N415" i="1"/>
  <c r="O415" i="1" s="1"/>
  <c r="F23" i="16"/>
  <c r="K34" i="16"/>
  <c r="H34" i="16"/>
  <c r="L34" i="16" s="1"/>
  <c r="O496" i="1"/>
  <c r="I68" i="16"/>
  <c r="C41" i="14" s="1"/>
  <c r="I67" i="16"/>
  <c r="C40" i="14" s="1"/>
  <c r="H63" i="16"/>
  <c r="B36" i="14" s="1"/>
  <c r="N36" i="14" s="1"/>
  <c r="N71" i="16"/>
  <c r="I63" i="16"/>
  <c r="C36" i="14" s="1"/>
  <c r="K33" i="16"/>
  <c r="H33" i="16"/>
  <c r="L33" i="16" s="1"/>
  <c r="O642" i="1"/>
  <c r="O561" i="1"/>
  <c r="N570" i="1"/>
  <c r="V570" i="1" s="1"/>
  <c r="N648" i="1"/>
  <c r="O648" i="1" s="1"/>
  <c r="O660" i="1"/>
  <c r="O694" i="1"/>
  <c r="M570" i="1"/>
  <c r="E69" i="16" s="1"/>
  <c r="E17" i="14" s="1"/>
  <c r="V627" i="1"/>
  <c r="R570" i="1"/>
  <c r="S570" i="1" s="1"/>
  <c r="T570" i="1" s="1"/>
  <c r="O533" i="1"/>
  <c r="E70" i="16"/>
  <c r="E18" i="14" s="1"/>
  <c r="O541" i="1"/>
  <c r="V541" i="1"/>
  <c r="M648" i="1"/>
  <c r="U648" i="1"/>
  <c r="V641" i="1"/>
  <c r="O641" i="1"/>
  <c r="O545" i="1"/>
  <c r="V644" i="1"/>
  <c r="O644" i="1"/>
  <c r="R708" i="1"/>
  <c r="S708" i="1" s="1"/>
  <c r="T708" i="1" s="1"/>
  <c r="U708" i="1"/>
  <c r="V521" i="1"/>
  <c r="O521" i="1"/>
  <c r="U527" i="1"/>
  <c r="N527" i="1"/>
  <c r="M527" i="1"/>
  <c r="R527" i="1"/>
  <c r="S527" i="1" s="1"/>
  <c r="T527" i="1" s="1"/>
  <c r="N94" i="1"/>
  <c r="O94" i="1" s="1"/>
  <c r="N452" i="1"/>
  <c r="O452" i="1" s="1"/>
  <c r="N447" i="1"/>
  <c r="O447" i="1" s="1"/>
  <c r="U432" i="1"/>
  <c r="V432" i="1"/>
  <c r="V126" i="1"/>
  <c r="V185" i="1"/>
  <c r="V58" i="1"/>
  <c r="U577" i="1"/>
  <c r="N577" i="1"/>
  <c r="O577" i="1" s="1"/>
  <c r="U277" i="1"/>
  <c r="V277" i="1"/>
  <c r="U32" i="1"/>
  <c r="N32" i="1"/>
  <c r="O32" i="1" s="1"/>
  <c r="U5" i="1"/>
  <c r="N5" i="1"/>
  <c r="O5" i="1" s="1"/>
  <c r="U588" i="1"/>
  <c r="N588" i="1"/>
  <c r="O588" i="1" s="1"/>
  <c r="U461" i="1"/>
  <c r="N461" i="1"/>
  <c r="O461" i="1" s="1"/>
  <c r="U579" i="1"/>
  <c r="N579" i="1"/>
  <c r="O579" i="1" s="1"/>
  <c r="U681" i="1"/>
  <c r="V681" i="1"/>
  <c r="U548" i="1"/>
  <c r="V548" i="1"/>
  <c r="U163" i="1"/>
  <c r="N163" i="1"/>
  <c r="O163" i="1" s="1"/>
  <c r="U358" i="1"/>
  <c r="N358" i="1"/>
  <c r="O358" i="1" s="1"/>
  <c r="U3" i="1"/>
  <c r="N3" i="1"/>
  <c r="O3" i="1" s="1"/>
  <c r="U485" i="1"/>
  <c r="N485" i="1"/>
  <c r="O485" i="1" s="1"/>
  <c r="U16" i="1"/>
  <c r="N16" i="1"/>
  <c r="O16" i="1" s="1"/>
  <c r="U137" i="1"/>
  <c r="V137" i="1"/>
  <c r="V266" i="1"/>
  <c r="U266" i="1"/>
  <c r="U229" i="1"/>
  <c r="N229" i="1"/>
  <c r="O229" i="1" s="1"/>
  <c r="U244" i="1"/>
  <c r="N244" i="1"/>
  <c r="O244" i="1" s="1"/>
  <c r="U180" i="1"/>
  <c r="N180" i="1"/>
  <c r="O180" i="1" s="1"/>
  <c r="U143" i="1"/>
  <c r="N143" i="1"/>
  <c r="O143" i="1" s="1"/>
  <c r="U109" i="1"/>
  <c r="N109" i="1"/>
  <c r="O109" i="1" s="1"/>
  <c r="U314" i="1"/>
  <c r="N314" i="1"/>
  <c r="O314" i="1" s="1"/>
  <c r="U379" i="1"/>
  <c r="N379" i="1"/>
  <c r="O379" i="1" s="1"/>
  <c r="U616" i="1"/>
  <c r="U416" i="1"/>
  <c r="N416" i="1"/>
  <c r="O416" i="1" s="1"/>
  <c r="U181" i="1"/>
  <c r="N181" i="1"/>
  <c r="O181" i="1" s="1"/>
  <c r="U475" i="1"/>
  <c r="N475" i="1"/>
  <c r="O475" i="1" s="1"/>
  <c r="U319" i="1"/>
  <c r="N319" i="1"/>
  <c r="O319" i="1" s="1"/>
  <c r="U221" i="1"/>
  <c r="N221" i="1"/>
  <c r="O221" i="1" s="1"/>
  <c r="U564" i="1"/>
  <c r="N564" i="1"/>
  <c r="O564" i="1" s="1"/>
  <c r="V491" i="1"/>
  <c r="U491" i="1"/>
  <c r="V120" i="1"/>
  <c r="U120" i="1"/>
  <c r="U155" i="1"/>
  <c r="N155" i="1"/>
  <c r="O155" i="1" s="1"/>
  <c r="U42" i="1"/>
  <c r="N42" i="1"/>
  <c r="O42" i="1" s="1"/>
  <c r="U193" i="1"/>
  <c r="N193" i="1"/>
  <c r="O193" i="1" s="1"/>
  <c r="U175" i="1"/>
  <c r="N175" i="1"/>
  <c r="O175" i="1" s="1"/>
  <c r="U142" i="1"/>
  <c r="N142" i="1"/>
  <c r="O142" i="1" s="1"/>
  <c r="V79" i="1"/>
  <c r="U79" i="1"/>
  <c r="V101" i="1"/>
  <c r="U101" i="1"/>
  <c r="U632" i="1"/>
  <c r="N632" i="1"/>
  <c r="O632" i="1" s="1"/>
  <c r="U597" i="1"/>
  <c r="N597" i="1"/>
  <c r="O597" i="1" s="1"/>
  <c r="U169" i="1"/>
  <c r="N169" i="1"/>
  <c r="O169" i="1" s="1"/>
  <c r="U282" i="1"/>
  <c r="N282" i="1"/>
  <c r="O282" i="1" s="1"/>
  <c r="U602" i="1"/>
  <c r="U428" i="1"/>
  <c r="N428" i="1"/>
  <c r="O428" i="1" s="1"/>
  <c r="V439" i="1"/>
  <c r="U439" i="1"/>
  <c r="U392" i="1"/>
  <c r="N392" i="1"/>
  <c r="O392" i="1" s="1"/>
  <c r="U214" i="1"/>
  <c r="V214" i="1"/>
  <c r="V127" i="1"/>
  <c r="U127" i="1"/>
  <c r="U381" i="1"/>
  <c r="N381" i="1"/>
  <c r="O381" i="1" s="1"/>
  <c r="U421" i="1"/>
  <c r="N421" i="1"/>
  <c r="O421" i="1" s="1"/>
  <c r="U645" i="1"/>
  <c r="V645" i="1"/>
  <c r="U188" i="1"/>
  <c r="V188" i="1"/>
  <c r="U65" i="1"/>
  <c r="U304" i="1"/>
  <c r="N304" i="1"/>
  <c r="O304" i="1" s="1"/>
  <c r="U62" i="1"/>
  <c r="V62" i="1"/>
  <c r="U688" i="1"/>
  <c r="N688" i="1"/>
  <c r="O688" i="1" s="1"/>
  <c r="U302" i="1"/>
  <c r="V302" i="1"/>
  <c r="V67" i="1"/>
  <c r="U67" i="1"/>
  <c r="U492" i="1"/>
  <c r="V492" i="1"/>
  <c r="U514" i="1"/>
  <c r="N514" i="1"/>
  <c r="O514" i="1" s="1"/>
  <c r="V43" i="1"/>
  <c r="U43" i="1"/>
  <c r="U484" i="1"/>
  <c r="N484" i="1"/>
  <c r="O484" i="1" s="1"/>
  <c r="V270" i="1"/>
  <c r="U270" i="1"/>
  <c r="U245" i="1"/>
  <c r="N245" i="1"/>
  <c r="O245" i="1" s="1"/>
  <c r="U147" i="1"/>
  <c r="N147" i="1"/>
  <c r="O147" i="1" s="1"/>
  <c r="U26" i="1"/>
  <c r="U516" i="1"/>
  <c r="N516" i="1"/>
  <c r="O516" i="1" s="1"/>
  <c r="U598" i="1"/>
  <c r="V598" i="1"/>
  <c r="U331" i="1"/>
  <c r="N331" i="1"/>
  <c r="O331" i="1" s="1"/>
  <c r="U105" i="1"/>
  <c r="N105" i="1"/>
  <c r="U665" i="1"/>
  <c r="N665" i="1"/>
  <c r="O665" i="1" s="1"/>
  <c r="U23" i="1"/>
  <c r="N23" i="1"/>
  <c r="O23" i="1" s="1"/>
  <c r="U536" i="1"/>
  <c r="V536" i="1"/>
  <c r="V699" i="1"/>
  <c r="U699" i="1"/>
  <c r="U59" i="1"/>
  <c r="V59" i="1"/>
  <c r="U35" i="1"/>
  <c r="N35" i="1"/>
  <c r="O35" i="1" s="1"/>
  <c r="V702" i="1"/>
  <c r="U702" i="1"/>
  <c r="V692" i="1"/>
  <c r="U692" i="1"/>
  <c r="U637" i="1"/>
  <c r="V637" i="1"/>
  <c r="U232" i="1"/>
  <c r="N232" i="1"/>
  <c r="O232" i="1" s="1"/>
  <c r="U621" i="1"/>
  <c r="N621" i="1"/>
  <c r="O621" i="1" s="1"/>
  <c r="U703" i="1"/>
  <c r="N703" i="1"/>
  <c r="O703" i="1" s="1"/>
  <c r="U247" i="1"/>
  <c r="N247" i="1"/>
  <c r="O247" i="1" s="1"/>
  <c r="U667" i="1"/>
  <c r="N667" i="1"/>
  <c r="O667" i="1" s="1"/>
  <c r="U571" i="1"/>
  <c r="U347" i="1"/>
  <c r="N347" i="1"/>
  <c r="O347" i="1" s="1"/>
  <c r="U380" i="1"/>
  <c r="N380" i="1"/>
  <c r="O380" i="1" s="1"/>
  <c r="U635" i="1"/>
  <c r="V635" i="1"/>
  <c r="U8" i="1"/>
  <c r="N8" i="1"/>
  <c r="O8" i="1" s="1"/>
  <c r="U73" i="1"/>
  <c r="N73" i="1"/>
  <c r="O73" i="1" s="1"/>
  <c r="V168" i="1"/>
  <c r="U168" i="1"/>
  <c r="U195" i="1"/>
  <c r="N195" i="1"/>
  <c r="O195" i="1" s="1"/>
  <c r="U259" i="1"/>
  <c r="V259" i="1"/>
  <c r="U283" i="1"/>
  <c r="N283" i="1"/>
  <c r="O283" i="1" s="1"/>
  <c r="U239" i="1"/>
  <c r="V239" i="1"/>
  <c r="U233" i="1"/>
  <c r="N233" i="1"/>
  <c r="O233" i="1" s="1"/>
  <c r="U443" i="1"/>
  <c r="N443" i="1"/>
  <c r="O443" i="1" s="1"/>
  <c r="U151" i="1"/>
  <c r="N151" i="1"/>
  <c r="O151" i="1" s="1"/>
  <c r="U368" i="1"/>
  <c r="N368" i="1"/>
  <c r="O368" i="1" s="1"/>
  <c r="U618" i="1"/>
  <c r="N618" i="1"/>
  <c r="O618" i="1" s="1"/>
  <c r="V372" i="1"/>
  <c r="U372" i="1"/>
  <c r="U212" i="1"/>
  <c r="N212" i="1"/>
  <c r="O212" i="1" s="1"/>
  <c r="V165" i="1"/>
  <c r="U165" i="1"/>
  <c r="U10" i="1"/>
  <c r="N10" i="1"/>
  <c r="O10" i="1" s="1"/>
  <c r="U364" i="1"/>
  <c r="N364" i="1"/>
  <c r="O364" i="1" s="1"/>
  <c r="U78" i="1"/>
  <c r="N78" i="1"/>
  <c r="O78" i="1" s="1"/>
  <c r="U340" i="1"/>
  <c r="N340" i="1"/>
  <c r="O340" i="1" s="1"/>
  <c r="U605" i="1"/>
  <c r="V605" i="1"/>
  <c r="V256" i="1"/>
  <c r="U256" i="1"/>
  <c r="V457" i="1"/>
  <c r="U457" i="1"/>
  <c r="U159" i="1"/>
  <c r="N159" i="1"/>
  <c r="U459" i="1"/>
  <c r="N459" i="1"/>
  <c r="O459" i="1" s="1"/>
  <c r="U663" i="1"/>
  <c r="N663" i="1"/>
  <c r="O663" i="1" s="1"/>
  <c r="U486" i="1"/>
  <c r="N486" i="1"/>
  <c r="O486" i="1" s="1"/>
  <c r="V39" i="1"/>
  <c r="U39" i="1"/>
  <c r="U385" i="1"/>
  <c r="N385" i="1"/>
  <c r="O385" i="1" s="1"/>
  <c r="N616" i="1"/>
  <c r="O616" i="1" s="1"/>
  <c r="U549" i="1"/>
  <c r="N549" i="1"/>
  <c r="O549" i="1" s="1"/>
  <c r="N602" i="1"/>
  <c r="O602" i="1" s="1"/>
  <c r="N26" i="1"/>
  <c r="O26" i="1" s="1"/>
  <c r="U499" i="1"/>
  <c r="V499" i="1"/>
  <c r="N571" i="1"/>
  <c r="O571" i="1" s="1"/>
  <c r="U130" i="1"/>
  <c r="N130" i="1"/>
  <c r="O130" i="1" s="1"/>
  <c r="U434" i="1"/>
  <c r="V434" i="1"/>
  <c r="U467" i="1"/>
  <c r="U509" i="1"/>
  <c r="N509" i="1"/>
  <c r="O509" i="1" s="1"/>
  <c r="U701" i="1"/>
  <c r="V701" i="1"/>
  <c r="U543" i="1"/>
  <c r="U96" i="1"/>
  <c r="V96" i="1"/>
  <c r="U354" i="1"/>
  <c r="U448" i="1"/>
  <c r="V191" i="1"/>
  <c r="U191" i="1"/>
  <c r="U135" i="1"/>
  <c r="U327" i="1"/>
  <c r="U345" i="1"/>
  <c r="U684" i="1"/>
  <c r="V4" i="1"/>
  <c r="U4" i="1"/>
  <c r="U201" i="1"/>
  <c r="N201" i="1"/>
  <c r="O201" i="1" s="1"/>
  <c r="U95" i="1"/>
  <c r="N95" i="1"/>
  <c r="O95" i="1" s="1"/>
  <c r="U72" i="1"/>
  <c r="N72" i="1"/>
  <c r="O72" i="1" s="1"/>
  <c r="U92" i="1"/>
  <c r="V608" i="1"/>
  <c r="U608" i="1"/>
  <c r="U198" i="1"/>
  <c r="U117" i="1"/>
  <c r="N525" i="1"/>
  <c r="O525" i="1" s="1"/>
  <c r="U525" i="1"/>
  <c r="U157" i="1"/>
  <c r="N157" i="1"/>
  <c r="O157" i="1" s="1"/>
  <c r="U418" i="1"/>
  <c r="V418" i="1"/>
  <c r="U454" i="1"/>
  <c r="V454" i="1"/>
  <c r="U466" i="1"/>
  <c r="N466" i="1"/>
  <c r="O466" i="1" s="1"/>
  <c r="U194" i="1"/>
  <c r="N194" i="1"/>
  <c r="O194" i="1" s="1"/>
  <c r="U295" i="1"/>
  <c r="U57" i="1"/>
  <c r="N57" i="1"/>
  <c r="O57" i="1" s="1"/>
  <c r="U124" i="1"/>
  <c r="N124" i="1"/>
  <c r="O124" i="1" s="1"/>
  <c r="U424" i="1"/>
  <c r="N424" i="1"/>
  <c r="O424" i="1" s="1"/>
  <c r="N684" i="1"/>
  <c r="O684" i="1" s="1"/>
  <c r="U638" i="1"/>
  <c r="N638" i="1"/>
  <c r="O638" i="1" s="1"/>
  <c r="V70" i="1"/>
  <c r="U70" i="1"/>
  <c r="U154" i="1"/>
  <c r="V268" i="1"/>
  <c r="U268" i="1"/>
  <c r="U402" i="1"/>
  <c r="V402" i="1"/>
  <c r="U60" i="1"/>
  <c r="U261" i="1"/>
  <c r="U376" i="1"/>
  <c r="N376" i="1"/>
  <c r="O376" i="1" s="1"/>
  <c r="U695" i="1"/>
  <c r="N695" i="1"/>
  <c r="O695" i="1" s="1"/>
  <c r="N327" i="1"/>
  <c r="O327" i="1" s="1"/>
  <c r="U558" i="1"/>
  <c r="V558" i="1"/>
  <c r="U553" i="1"/>
  <c r="V553" i="1"/>
  <c r="V426" i="1"/>
  <c r="U426" i="1"/>
  <c r="V500" i="1"/>
  <c r="U500" i="1"/>
  <c r="V179" i="1"/>
  <c r="U179" i="1"/>
  <c r="U48" i="1"/>
  <c r="V48" i="1"/>
  <c r="U338" i="1"/>
  <c r="U473" i="1"/>
  <c r="V473" i="1"/>
  <c r="U568" i="1"/>
  <c r="V568" i="1"/>
  <c r="U263" i="1"/>
  <c r="V263" i="1"/>
  <c r="N154" i="1"/>
  <c r="O154" i="1" s="1"/>
  <c r="U182" i="1"/>
  <c r="V647" i="1"/>
  <c r="U647" i="1"/>
  <c r="U566" i="1"/>
  <c r="N566" i="1"/>
  <c r="O566" i="1" s="1"/>
  <c r="V55" i="1"/>
  <c r="U55" i="1"/>
  <c r="V339" i="1"/>
  <c r="U339" i="1"/>
  <c r="U235" i="1"/>
  <c r="N235" i="1"/>
  <c r="O235" i="1" s="1"/>
  <c r="V357" i="1"/>
  <c r="U357" i="1"/>
  <c r="U97" i="1"/>
  <c r="U77" i="1"/>
  <c r="V77" i="1"/>
  <c r="U321" i="1"/>
  <c r="V321" i="1"/>
  <c r="U614" i="1"/>
  <c r="V614" i="1"/>
  <c r="U517" i="1"/>
  <c r="N517" i="1"/>
  <c r="O517" i="1" s="1"/>
  <c r="U307" i="1"/>
  <c r="N307" i="1"/>
  <c r="O307" i="1" s="1"/>
  <c r="U529" i="1"/>
  <c r="N529" i="1"/>
  <c r="O529" i="1" s="1"/>
  <c r="U115" i="1"/>
  <c r="N115" i="1"/>
  <c r="O115" i="1" s="1"/>
  <c r="V320" i="1"/>
  <c r="U320" i="1"/>
  <c r="U317" i="1"/>
  <c r="N317" i="1"/>
  <c r="O317" i="1" s="1"/>
  <c r="U412" i="1"/>
  <c r="N412" i="1"/>
  <c r="O412" i="1" s="1"/>
  <c r="U255" i="1"/>
  <c r="V255" i="1"/>
  <c r="U246" i="1"/>
  <c r="V316" i="1"/>
  <c r="U316" i="1"/>
  <c r="N261" i="1"/>
  <c r="O261" i="1" s="1"/>
  <c r="U106" i="1"/>
  <c r="N106" i="1"/>
  <c r="O106" i="1" s="1"/>
  <c r="U217" i="1"/>
  <c r="V217" i="1"/>
  <c r="U612" i="1"/>
  <c r="N612" i="1"/>
  <c r="O612" i="1" s="1"/>
  <c r="U672" i="1"/>
  <c r="N672" i="1"/>
  <c r="O672" i="1" s="1"/>
  <c r="V17" i="1"/>
  <c r="U17" i="1"/>
  <c r="U333" i="1"/>
  <c r="V333" i="1"/>
  <c r="U453" i="1"/>
  <c r="N453" i="1"/>
  <c r="O453" i="1" s="1"/>
  <c r="U609" i="1"/>
  <c r="N609" i="1"/>
  <c r="O609" i="1" s="1"/>
  <c r="U82" i="1"/>
  <c r="V82" i="1"/>
  <c r="U145" i="1"/>
  <c r="V145" i="1"/>
  <c r="U490" i="1"/>
  <c r="V490" i="1"/>
  <c r="V495" i="1"/>
  <c r="U495" i="1"/>
  <c r="U330" i="1"/>
  <c r="N330" i="1"/>
  <c r="O330" i="1" s="1"/>
  <c r="U171" i="1"/>
  <c r="N171" i="1"/>
  <c r="O171" i="1" s="1"/>
  <c r="U90" i="1"/>
  <c r="N90" i="1"/>
  <c r="O90" i="1" s="1"/>
  <c r="U38" i="1"/>
  <c r="V38" i="1"/>
  <c r="U305" i="1"/>
  <c r="N305" i="1"/>
  <c r="O305" i="1" s="1"/>
  <c r="U334" i="1"/>
  <c r="N334" i="1"/>
  <c r="O334" i="1" s="1"/>
  <c r="V286" i="1"/>
  <c r="U286" i="1"/>
  <c r="U230" i="1"/>
  <c r="U173" i="1"/>
  <c r="V173" i="1"/>
  <c r="U219" i="1"/>
  <c r="V219" i="1"/>
  <c r="U313" i="1"/>
  <c r="N313" i="1"/>
  <c r="O313" i="1" s="1"/>
  <c r="V237" i="1"/>
  <c r="U237" i="1"/>
  <c r="V649" i="1"/>
  <c r="U649" i="1"/>
  <c r="U371" i="1"/>
  <c r="N371" i="1"/>
  <c r="O371" i="1" s="1"/>
  <c r="N230" i="1"/>
  <c r="O230" i="1" s="1"/>
  <c r="N448" i="1"/>
  <c r="O448" i="1" s="1"/>
  <c r="U542" i="1"/>
  <c r="N542" i="1"/>
  <c r="O542" i="1" s="1"/>
  <c r="V112" i="1"/>
  <c r="U112" i="1"/>
  <c r="U662" i="1"/>
  <c r="N639" i="1"/>
  <c r="O639" i="1" s="1"/>
  <c r="U639" i="1"/>
  <c r="U156" i="1"/>
  <c r="V156" i="1"/>
  <c r="U71" i="1"/>
  <c r="U611" i="1"/>
  <c r="U387" i="1"/>
  <c r="U444" i="1"/>
  <c r="N444" i="1"/>
  <c r="O444" i="1" s="1"/>
  <c r="U133" i="1"/>
  <c r="U559" i="1"/>
  <c r="N559" i="1"/>
  <c r="O559" i="1" s="1"/>
  <c r="U481" i="1"/>
  <c r="U406" i="1"/>
  <c r="V406" i="1"/>
  <c r="U110" i="1"/>
  <c r="N110" i="1"/>
  <c r="O110" i="1" s="1"/>
  <c r="U29" i="1"/>
  <c r="N29" i="1"/>
  <c r="O29" i="1" s="1"/>
  <c r="U118" i="1"/>
  <c r="N118" i="1"/>
  <c r="O118" i="1" s="1"/>
  <c r="U367" i="1"/>
  <c r="N367" i="1"/>
  <c r="O367" i="1" s="1"/>
  <c r="U208" i="1"/>
  <c r="V208" i="1"/>
  <c r="V303" i="1"/>
  <c r="U303" i="1"/>
  <c r="U661" i="1"/>
  <c r="V661" i="1"/>
  <c r="U19" i="1"/>
  <c r="U415" i="1"/>
  <c r="U335" i="1"/>
  <c r="V335" i="1"/>
  <c r="U433" i="1"/>
  <c r="N433" i="1"/>
  <c r="O433" i="1" s="1"/>
  <c r="N19" i="1"/>
  <c r="O19" i="1" s="1"/>
  <c r="U216" i="1"/>
  <c r="V216" i="1"/>
  <c r="V153" i="1"/>
  <c r="U153" i="1"/>
  <c r="N345" i="1"/>
  <c r="O345" i="1" s="1"/>
  <c r="N135" i="1"/>
  <c r="O135" i="1" s="1"/>
  <c r="U108" i="1"/>
  <c r="N108" i="1"/>
  <c r="O108" i="1" s="1"/>
  <c r="U657" i="1"/>
  <c r="N657" i="1"/>
  <c r="O657" i="1" s="1"/>
  <c r="N97" i="1"/>
  <c r="O97" i="1" s="1"/>
  <c r="U189" i="1"/>
  <c r="V189" i="1"/>
  <c r="U404" i="1"/>
  <c r="V404" i="1"/>
  <c r="N182" i="1"/>
  <c r="O182" i="1" s="1"/>
  <c r="V184" i="1"/>
  <c r="U184" i="1"/>
  <c r="U166" i="1"/>
  <c r="U472" i="1"/>
  <c r="N472" i="1"/>
  <c r="O472" i="1" s="1"/>
  <c r="U293" i="1"/>
  <c r="N293" i="1"/>
  <c r="O293" i="1" s="1"/>
  <c r="U497" i="1"/>
  <c r="N497" i="1"/>
  <c r="O497" i="1" s="1"/>
  <c r="V69" i="1"/>
  <c r="U69" i="1"/>
  <c r="U398" i="1"/>
  <c r="U403" i="1"/>
  <c r="V403" i="1"/>
  <c r="U309" i="1"/>
  <c r="U587" i="1"/>
  <c r="U458" i="1"/>
  <c r="U470" i="1"/>
  <c r="U653" i="1"/>
  <c r="V653" i="1"/>
  <c r="U172" i="1"/>
  <c r="U707" i="1"/>
  <c r="U613" i="1"/>
  <c r="V613" i="1"/>
  <c r="U123" i="1"/>
  <c r="N123" i="1"/>
  <c r="O123" i="1" s="1"/>
  <c r="U441" i="1"/>
  <c r="N441" i="1"/>
  <c r="O441" i="1" s="1"/>
  <c r="U429" i="1"/>
  <c r="N429" i="1"/>
  <c r="O429" i="1" s="1"/>
  <c r="U275" i="1"/>
  <c r="V275" i="1"/>
  <c r="U240" i="1"/>
  <c r="V240" i="1"/>
  <c r="U460" i="1"/>
  <c r="V460" i="1"/>
  <c r="V51" i="1"/>
  <c r="U51" i="1"/>
  <c r="U591" i="1"/>
  <c r="V591" i="1"/>
  <c r="V383" i="1"/>
  <c r="U383" i="1"/>
  <c r="V682" i="1"/>
  <c r="U682" i="1"/>
  <c r="V7" i="1"/>
  <c r="U7" i="1"/>
  <c r="U607" i="1"/>
  <c r="V196" i="1"/>
  <c r="U196" i="1"/>
  <c r="U22" i="1"/>
  <c r="N22" i="1"/>
  <c r="O22" i="1" s="1"/>
  <c r="V350" i="1"/>
  <c r="U350" i="1"/>
  <c r="N338" i="1"/>
  <c r="O338" i="1" s="1"/>
  <c r="U236" i="1"/>
  <c r="N236" i="1"/>
  <c r="O236" i="1" s="1"/>
  <c r="U556" i="1"/>
  <c r="V556" i="1"/>
  <c r="N278" i="1"/>
  <c r="O278" i="1" s="1"/>
  <c r="U278" i="1"/>
  <c r="U668" i="1"/>
  <c r="N668" i="1"/>
  <c r="O668" i="1" s="1"/>
  <c r="U427" i="1"/>
  <c r="N427" i="1"/>
  <c r="O427" i="1" s="1"/>
  <c r="V390" i="1"/>
  <c r="U390" i="1"/>
  <c r="U622" i="1"/>
  <c r="N622" i="1"/>
  <c r="O622" i="1" s="1"/>
  <c r="U204" i="1"/>
  <c r="N204" i="1"/>
  <c r="O204" i="1" s="1"/>
  <c r="V61" i="1"/>
  <c r="U61" i="1"/>
  <c r="U18" i="1"/>
  <c r="V18" i="1"/>
  <c r="N60" i="1"/>
  <c r="O60" i="1" s="1"/>
  <c r="N133" i="1"/>
  <c r="O133" i="1" s="1"/>
  <c r="N470" i="1"/>
  <c r="O470" i="1" s="1"/>
  <c r="N458" i="1"/>
  <c r="O458" i="1" s="1"/>
  <c r="U21" i="1"/>
  <c r="N21" i="1"/>
  <c r="O21" i="1" s="1"/>
  <c r="V53" i="1"/>
  <c r="U53" i="1"/>
  <c r="U696" i="1"/>
  <c r="N696" i="1"/>
  <c r="O696" i="1" s="1"/>
  <c r="U280" i="1"/>
  <c r="U37" i="1"/>
  <c r="V37" i="1"/>
  <c r="V626" i="1"/>
  <c r="U626" i="1"/>
  <c r="U50" i="1"/>
  <c r="V50" i="1"/>
  <c r="V401" i="1"/>
  <c r="U401" i="1"/>
  <c r="U710" i="1"/>
  <c r="V710" i="1"/>
  <c r="N398" i="1"/>
  <c r="O398" i="1" s="1"/>
  <c r="V482" i="1"/>
  <c r="U482" i="1"/>
  <c r="U271" i="1"/>
  <c r="N271" i="1"/>
  <c r="O271" i="1" s="1"/>
  <c r="U442" i="1"/>
  <c r="V442" i="1"/>
  <c r="U524" i="1"/>
  <c r="N524" i="1"/>
  <c r="O524" i="1" s="1"/>
  <c r="V519" i="1"/>
  <c r="U519" i="1"/>
  <c r="U269" i="1"/>
  <c r="N269" i="1"/>
  <c r="O269" i="1" s="1"/>
  <c r="V414" i="1"/>
  <c r="U414" i="1"/>
  <c r="U104" i="1"/>
  <c r="V104" i="1"/>
  <c r="V34" i="1"/>
  <c r="U34" i="1"/>
  <c r="U351" i="1"/>
  <c r="V351" i="1"/>
  <c r="U601" i="1"/>
  <c r="V601" i="1"/>
  <c r="U56" i="1"/>
  <c r="N56" i="1"/>
  <c r="O56" i="1" s="1"/>
  <c r="U332" i="1"/>
  <c r="N332" i="1"/>
  <c r="O332" i="1" s="1"/>
  <c r="V49" i="1"/>
  <c r="U49" i="1"/>
  <c r="V83" i="1"/>
  <c r="U83" i="1"/>
  <c r="U119" i="1"/>
  <c r="V119" i="1"/>
  <c r="V36" i="1"/>
  <c r="U36" i="1"/>
  <c r="N71" i="1"/>
  <c r="O71" i="1" s="1"/>
  <c r="N309" i="1"/>
  <c r="O309" i="1" s="1"/>
  <c r="N662" i="1"/>
  <c r="O662" i="1" s="1"/>
  <c r="V342" i="1"/>
  <c r="U342" i="1"/>
  <c r="U348" i="1"/>
  <c r="N348" i="1"/>
  <c r="O348" i="1" s="1"/>
  <c r="U160" i="1"/>
  <c r="V538" i="1"/>
  <c r="U538" i="1"/>
  <c r="N587" i="1"/>
  <c r="O587" i="1" s="1"/>
  <c r="U44" i="1"/>
  <c r="U76" i="1"/>
  <c r="N76" i="1"/>
  <c r="O76" i="1" s="1"/>
  <c r="N543" i="1"/>
  <c r="O543" i="1" s="1"/>
  <c r="U13" i="1"/>
  <c r="V13" i="1"/>
  <c r="V287" i="1"/>
  <c r="U287" i="1"/>
  <c r="V677" i="1"/>
  <c r="U677" i="1"/>
  <c r="U234" i="1"/>
  <c r="U709" i="1"/>
  <c r="V709" i="1"/>
  <c r="U84" i="1"/>
  <c r="V84" i="1"/>
  <c r="N172" i="1"/>
  <c r="O172" i="1" s="1"/>
  <c r="U337" i="1"/>
  <c r="V337" i="1"/>
  <c r="V265" i="1"/>
  <c r="U265" i="1"/>
  <c r="U670" i="1"/>
  <c r="N670" i="1"/>
  <c r="O670" i="1" s="1"/>
  <c r="U630" i="1"/>
  <c r="N630" i="1"/>
  <c r="O630" i="1" s="1"/>
  <c r="U220" i="1"/>
  <c r="N220" i="1"/>
  <c r="O220" i="1" s="1"/>
  <c r="U257" i="1"/>
  <c r="V257" i="1"/>
  <c r="U619" i="1"/>
  <c r="N619" i="1"/>
  <c r="O619" i="1" s="1"/>
  <c r="V586" i="1"/>
  <c r="U586" i="1"/>
  <c r="U560" i="1"/>
  <c r="V560" i="1"/>
  <c r="V523" i="1"/>
  <c r="U523" i="1"/>
  <c r="U540" i="1"/>
  <c r="V540" i="1"/>
  <c r="N481" i="1"/>
  <c r="O481" i="1" s="1"/>
  <c r="U465" i="1"/>
  <c r="V465" i="1"/>
  <c r="U573" i="1"/>
  <c r="V573" i="1"/>
  <c r="N198" i="1"/>
  <c r="O198" i="1" s="1"/>
  <c r="U590" i="1"/>
  <c r="N590" i="1"/>
  <c r="O590" i="1" s="1"/>
  <c r="U52" i="1"/>
  <c r="N52" i="1"/>
  <c r="O52" i="1" s="1"/>
  <c r="U99" i="1"/>
  <c r="N99" i="1"/>
  <c r="O99" i="1" s="1"/>
  <c r="U374" i="1"/>
  <c r="N374" i="1"/>
  <c r="O374" i="1" s="1"/>
  <c r="U15" i="1"/>
  <c r="N15" i="1"/>
  <c r="O15" i="1" s="1"/>
  <c r="U446" i="1"/>
  <c r="N446" i="1"/>
  <c r="O446" i="1" s="1"/>
  <c r="N160" i="1"/>
  <c r="O160" i="1" s="1"/>
  <c r="V551" i="1"/>
  <c r="U551" i="1"/>
  <c r="U408" i="1"/>
  <c r="N408" i="1"/>
  <c r="O408" i="1" s="1"/>
  <c r="V254" i="1"/>
  <c r="U254" i="1"/>
  <c r="V122" i="1"/>
  <c r="U122" i="1"/>
  <c r="N246" i="1"/>
  <c r="O246" i="1" s="1"/>
  <c r="N387" i="1"/>
  <c r="O387" i="1" s="1"/>
  <c r="U582" i="1"/>
  <c r="N582" i="1"/>
  <c r="O582" i="1" s="1"/>
  <c r="U210" i="1"/>
  <c r="N210" i="1"/>
  <c r="O210" i="1" s="1"/>
  <c r="U476" i="1"/>
  <c r="V476" i="1"/>
  <c r="U498" i="1"/>
  <c r="V498" i="1"/>
  <c r="N354" i="1"/>
  <c r="O354" i="1" s="1"/>
  <c r="V205" i="1"/>
  <c r="U205" i="1"/>
  <c r="N234" i="1"/>
  <c r="O234" i="1" s="1"/>
  <c r="N93" i="1"/>
  <c r="O93" i="1" s="1"/>
  <c r="U93" i="1"/>
  <c r="V341" i="1"/>
  <c r="U341" i="1"/>
  <c r="U312" i="1"/>
  <c r="V312" i="1"/>
  <c r="U311" i="1"/>
  <c r="N311" i="1"/>
  <c r="O311" i="1" s="1"/>
  <c r="N280" i="1"/>
  <c r="O280" i="1" s="1"/>
  <c r="U532" i="1"/>
  <c r="V532" i="1"/>
  <c r="U369" i="1"/>
  <c r="V369" i="1"/>
  <c r="V242" i="1"/>
  <c r="U242" i="1"/>
  <c r="V539" i="1"/>
  <c r="U539" i="1"/>
  <c r="N707" i="1"/>
  <c r="O707" i="1" s="1"/>
  <c r="U671" i="1"/>
  <c r="V671" i="1"/>
  <c r="V537" i="1"/>
  <c r="U537" i="1"/>
  <c r="U6" i="1"/>
  <c r="V6" i="1"/>
  <c r="N92" i="1"/>
  <c r="O92" i="1" s="1"/>
  <c r="V63" i="1"/>
  <c r="U63" i="1"/>
  <c r="N117" i="1"/>
  <c r="O117" i="1" s="1"/>
  <c r="V164" i="1"/>
  <c r="U164" i="1"/>
  <c r="N365" i="1"/>
  <c r="O365" i="1" s="1"/>
  <c r="U365" i="1"/>
  <c r="V91" i="1"/>
  <c r="U91" i="1"/>
  <c r="U431" i="1"/>
  <c r="N431" i="1"/>
  <c r="O431" i="1" s="1"/>
  <c r="V640" i="1"/>
  <c r="U640" i="1"/>
  <c r="V24" i="1"/>
  <c r="U24" i="1"/>
  <c r="V134" i="1"/>
  <c r="U134" i="1"/>
  <c r="V81" i="1"/>
  <c r="U81" i="1"/>
  <c r="V228" i="1"/>
  <c r="U228" i="1"/>
  <c r="U480" i="1"/>
  <c r="V480" i="1"/>
  <c r="N611" i="1"/>
  <c r="O611" i="1" s="1"/>
  <c r="V227" i="1"/>
  <c r="U227" i="1"/>
  <c r="U111" i="1"/>
  <c r="N111" i="1"/>
  <c r="O111" i="1" s="1"/>
  <c r="U89" i="1"/>
  <c r="V89" i="1"/>
  <c r="N295" i="1"/>
  <c r="O295" i="1" s="1"/>
  <c r="U40" i="1"/>
  <c r="N40" i="1"/>
  <c r="O40" i="1" s="1"/>
  <c r="U323" i="1"/>
  <c r="N323" i="1"/>
  <c r="O323" i="1" s="1"/>
  <c r="U690" i="1"/>
  <c r="N690" i="1"/>
  <c r="O690" i="1" s="1"/>
  <c r="U121" i="1"/>
  <c r="N121" i="1"/>
  <c r="O121" i="1" s="1"/>
  <c r="U225" i="1"/>
  <c r="N225" i="1"/>
  <c r="O225" i="1" s="1"/>
  <c r="N166" i="1"/>
  <c r="O166" i="1" s="1"/>
  <c r="U174" i="1"/>
  <c r="N174" i="1"/>
  <c r="O174" i="1" s="1"/>
  <c r="U698" i="1"/>
  <c r="U584" i="1"/>
  <c r="N584" i="1"/>
  <c r="O584" i="1" s="1"/>
  <c r="U436" i="1"/>
  <c r="U262" i="1"/>
  <c r="N262" i="1"/>
  <c r="O262" i="1" s="1"/>
  <c r="U33" i="1"/>
  <c r="U593" i="1"/>
  <c r="V593" i="1"/>
  <c r="U103" i="1"/>
  <c r="U544" i="1"/>
  <c r="V544" i="1"/>
  <c r="U279" i="1"/>
  <c r="V279" i="1"/>
  <c r="V87" i="1"/>
  <c r="U87" i="1"/>
  <c r="U300" i="1"/>
  <c r="U567" i="1"/>
  <c r="V567" i="1"/>
  <c r="N395" i="1"/>
  <c r="O395" i="1" s="1"/>
  <c r="U395" i="1"/>
  <c r="U592" i="1"/>
  <c r="V620" i="1"/>
  <c r="U620" i="1"/>
  <c r="U88" i="1"/>
  <c r="U693" i="1"/>
  <c r="U107" i="1"/>
  <c r="U686" i="1"/>
  <c r="N686" i="1"/>
  <c r="O686" i="1" s="1"/>
  <c r="V45" i="1"/>
  <c r="U45" i="1"/>
  <c r="U691" i="1"/>
  <c r="V691" i="1"/>
  <c r="U422" i="1"/>
  <c r="V422" i="1"/>
  <c r="U46" i="1"/>
  <c r="V176" i="1"/>
  <c r="U176" i="1"/>
  <c r="U47" i="1"/>
  <c r="U411" i="1"/>
  <c r="U85" i="1"/>
  <c r="V85" i="1"/>
  <c r="U285" i="1"/>
  <c r="V285" i="1"/>
  <c r="V25" i="1"/>
  <c r="V474" i="1"/>
  <c r="U2" i="1"/>
  <c r="U126" i="1"/>
  <c r="U158" i="1"/>
  <c r="N158" i="1"/>
  <c r="O158" i="1" s="1"/>
  <c r="U505" i="1"/>
  <c r="U666" i="1"/>
  <c r="U167" i="1"/>
  <c r="U575" i="1"/>
  <c r="U396" i="1"/>
  <c r="V683" i="1"/>
  <c r="U683" i="1"/>
  <c r="U222" i="1"/>
  <c r="N222" i="1"/>
  <c r="O222" i="1" s="1"/>
  <c r="U200" i="1"/>
  <c r="N200" i="1"/>
  <c r="O200" i="1" s="1"/>
  <c r="U276" i="1"/>
  <c r="N294" i="1"/>
  <c r="O294" i="1" s="1"/>
  <c r="V249" i="1"/>
  <c r="U249" i="1"/>
  <c r="V213" i="1"/>
  <c r="U213" i="1"/>
  <c r="U583" i="1"/>
  <c r="V583" i="1"/>
  <c r="N679" i="1"/>
  <c r="O679" i="1" s="1"/>
  <c r="U679" i="1"/>
  <c r="U25" i="1"/>
  <c r="U474" i="1"/>
  <c r="U479" i="1"/>
  <c r="N479" i="1"/>
  <c r="O479" i="1" s="1"/>
  <c r="U86" i="1"/>
  <c r="V86" i="1"/>
  <c r="U664" i="1"/>
  <c r="N664" i="1"/>
  <c r="O664" i="1" s="1"/>
  <c r="V352" i="1"/>
  <c r="U352" i="1"/>
  <c r="V505" i="1"/>
  <c r="U437" i="1"/>
  <c r="N437" i="1"/>
  <c r="O437" i="1" s="1"/>
  <c r="N666" i="1"/>
  <c r="O666" i="1" s="1"/>
  <c r="U250" i="1"/>
  <c r="V202" i="1"/>
  <c r="U202" i="1"/>
  <c r="U463" i="1"/>
  <c r="V463" i="1"/>
  <c r="U377" i="1"/>
  <c r="V377" i="1"/>
  <c r="U407" i="1"/>
  <c r="U574" i="1"/>
  <c r="V574" i="1"/>
  <c r="N167" i="1"/>
  <c r="O167" i="1" s="1"/>
  <c r="V149" i="1"/>
  <c r="U149" i="1"/>
  <c r="U572" i="1"/>
  <c r="V572" i="1"/>
  <c r="U66" i="1"/>
  <c r="V248" i="1"/>
  <c r="U326" i="1"/>
  <c r="N575" i="1"/>
  <c r="O575" i="1" s="1"/>
  <c r="U12" i="1"/>
  <c r="N12" i="1"/>
  <c r="O12" i="1" s="1"/>
  <c r="U98" i="1"/>
  <c r="V98" i="1"/>
  <c r="V318" i="1"/>
  <c r="U318" i="1"/>
  <c r="U705" i="1"/>
  <c r="N705" i="1"/>
  <c r="O705" i="1" s="1"/>
  <c r="U360" i="1"/>
  <c r="V360" i="1"/>
  <c r="U328" i="1"/>
  <c r="N328" i="1"/>
  <c r="O328" i="1" s="1"/>
  <c r="U534" i="1"/>
  <c r="V534" i="1"/>
  <c r="U489" i="1"/>
  <c r="N489" i="1"/>
  <c r="O489" i="1" s="1"/>
  <c r="U464" i="1"/>
  <c r="N464" i="1"/>
  <c r="O464" i="1" s="1"/>
  <c r="N513" i="1"/>
  <c r="O513" i="1" s="1"/>
  <c r="N693" i="1"/>
  <c r="O693" i="1" s="1"/>
  <c r="V405" i="1"/>
  <c r="U405" i="1"/>
  <c r="U14" i="1"/>
  <c r="U594" i="1"/>
  <c r="V594" i="1"/>
  <c r="V66" i="1"/>
  <c r="U248" i="1"/>
  <c r="U289" i="1"/>
  <c r="V289" i="1"/>
  <c r="U596" i="1"/>
  <c r="N326" i="1"/>
  <c r="O326" i="1" s="1"/>
  <c r="U322" i="1"/>
  <c r="V322" i="1"/>
  <c r="V197" i="1"/>
  <c r="U197" i="1"/>
  <c r="U425" i="1"/>
  <c r="V425" i="1"/>
  <c r="V306" i="1"/>
  <c r="U306" i="1"/>
  <c r="V290" i="1"/>
  <c r="U290" i="1"/>
  <c r="V413" i="1"/>
  <c r="U413" i="1"/>
  <c r="V68" i="1"/>
  <c r="U68" i="1"/>
  <c r="U507" i="1"/>
  <c r="V507" i="1"/>
  <c r="N698" i="1"/>
  <c r="O698" i="1" s="1"/>
  <c r="N88" i="1"/>
  <c r="O88" i="1" s="1"/>
  <c r="U456" i="1"/>
  <c r="V456" i="1"/>
  <c r="V315" i="1"/>
  <c r="U315" i="1"/>
  <c r="N411" i="1"/>
  <c r="O411" i="1" s="1"/>
  <c r="U100" i="1"/>
  <c r="N100" i="1"/>
  <c r="O100" i="1" s="1"/>
  <c r="N209" i="1"/>
  <c r="O209" i="1" s="1"/>
  <c r="U209" i="1"/>
  <c r="U30" i="1"/>
  <c r="V30" i="1"/>
  <c r="U140" i="1"/>
  <c r="N140" i="1"/>
  <c r="O140" i="1" s="1"/>
  <c r="V28" i="1"/>
  <c r="U28" i="1"/>
  <c r="N103" i="1"/>
  <c r="O103" i="1" s="1"/>
  <c r="N47" i="1"/>
  <c r="O47" i="1" s="1"/>
  <c r="N455" i="1"/>
  <c r="O455" i="1" s="1"/>
  <c r="V528" i="1"/>
  <c r="U528" i="1"/>
  <c r="U451" i="1"/>
  <c r="V451" i="1"/>
  <c r="U501" i="1"/>
  <c r="N501" i="1"/>
  <c r="O501" i="1" s="1"/>
  <c r="U27" i="1"/>
  <c r="N27" i="1"/>
  <c r="O27" i="1" s="1"/>
  <c r="U610" i="1"/>
  <c r="N610" i="1"/>
  <c r="O610" i="1" s="1"/>
  <c r="V128" i="1"/>
  <c r="U128" i="1"/>
  <c r="U162" i="1"/>
  <c r="V162" i="1"/>
  <c r="V148" i="1"/>
  <c r="U148" i="1"/>
  <c r="U359" i="1"/>
  <c r="V359" i="1"/>
  <c r="N107" i="1"/>
  <c r="O107" i="1" s="1"/>
  <c r="U203" i="1"/>
  <c r="N203" i="1"/>
  <c r="O203" i="1" s="1"/>
  <c r="V493" i="1"/>
  <c r="U493" i="1"/>
  <c r="V656" i="1"/>
  <c r="U656" i="1"/>
  <c r="V298" i="1"/>
  <c r="U298" i="1"/>
  <c r="U31" i="1"/>
  <c r="N31" i="1"/>
  <c r="O31" i="1" s="1"/>
  <c r="V555" i="1"/>
  <c r="U555" i="1"/>
  <c r="N250" i="1"/>
  <c r="O250" i="1" s="1"/>
  <c r="N139" i="1"/>
  <c r="O139" i="1" s="1"/>
  <c r="U54" i="1"/>
  <c r="N54" i="1"/>
  <c r="O54" i="1" s="1"/>
  <c r="N596" i="1"/>
  <c r="O596" i="1" s="1"/>
  <c r="N592" i="1"/>
  <c r="O592" i="1" s="1"/>
  <c r="U483" i="1"/>
  <c r="V483" i="1"/>
  <c r="U487" i="1"/>
  <c r="V487" i="1"/>
  <c r="V74" i="1"/>
  <c r="U74" i="1"/>
  <c r="V20" i="1"/>
  <c r="U20" i="1"/>
  <c r="U624" i="1"/>
  <c r="N624" i="1"/>
  <c r="O624" i="1" s="1"/>
  <c r="V102" i="1"/>
  <c r="U102" i="1"/>
  <c r="U178" i="1"/>
  <c r="V178" i="1"/>
  <c r="V625" i="1"/>
  <c r="U625" i="1"/>
  <c r="V218" i="1"/>
  <c r="U218" i="1"/>
  <c r="N46" i="1"/>
  <c r="O46" i="1" s="1"/>
  <c r="N276" i="1"/>
  <c r="O276" i="1" s="1"/>
  <c r="N407" i="1"/>
  <c r="O407" i="1" s="1"/>
  <c r="N396" i="1"/>
  <c r="O396" i="1" s="1"/>
  <c r="V146" i="1"/>
  <c r="U146" i="1"/>
  <c r="N436" i="1"/>
  <c r="O436" i="1" s="1"/>
  <c r="U58" i="1"/>
  <c r="N80" i="1"/>
  <c r="O80" i="1" s="1"/>
  <c r="U382" i="1"/>
  <c r="V144" i="1"/>
  <c r="U144" i="1"/>
  <c r="U373" i="1"/>
  <c r="V373" i="1"/>
  <c r="U185" i="1"/>
  <c r="U80" i="1"/>
  <c r="N382" i="1"/>
  <c r="O382" i="1" s="1"/>
  <c r="N253" i="1"/>
  <c r="U349" i="1"/>
  <c r="V349" i="1"/>
  <c r="V467" i="1" l="1"/>
  <c r="O708" i="1"/>
  <c r="V44" i="1"/>
  <c r="V300" i="1"/>
  <c r="E28" i="14"/>
  <c r="Q28" i="14" s="1"/>
  <c r="N34" i="14"/>
  <c r="D71" i="16"/>
  <c r="D17" i="14"/>
  <c r="E71" i="16"/>
  <c r="V447" i="1"/>
  <c r="J67" i="16"/>
  <c r="D40" i="14" s="1"/>
  <c r="P40" i="14" s="1"/>
  <c r="L68" i="16"/>
  <c r="F41" i="14" s="1"/>
  <c r="H69" i="16"/>
  <c r="L64" i="16"/>
  <c r="F37" i="14" s="1"/>
  <c r="L65" i="16"/>
  <c r="F38" i="14" s="1"/>
  <c r="L63" i="16"/>
  <c r="F36" i="14" s="1"/>
  <c r="J69" i="16"/>
  <c r="D42" i="14" s="1"/>
  <c r="P42" i="14" s="1"/>
  <c r="J64" i="16"/>
  <c r="D37" i="14" s="1"/>
  <c r="P37" i="14" s="1"/>
  <c r="L61" i="16"/>
  <c r="F34" i="14" s="1"/>
  <c r="J63" i="16"/>
  <c r="D36" i="14" s="1"/>
  <c r="P36" i="14" s="1"/>
  <c r="I69" i="16"/>
  <c r="J70" i="16"/>
  <c r="D43" i="14" s="1"/>
  <c r="P43" i="14" s="1"/>
  <c r="V415" i="1"/>
  <c r="L67" i="16"/>
  <c r="F40" i="14" s="1"/>
  <c r="K44" i="16"/>
  <c r="H44" i="16"/>
  <c r="L44" i="16" s="1"/>
  <c r="L70" i="16"/>
  <c r="F43" i="14" s="1"/>
  <c r="O33" i="1"/>
  <c r="G63" i="16" s="1"/>
  <c r="G11" i="14" s="1"/>
  <c r="S11" i="14" s="1"/>
  <c r="F63" i="16"/>
  <c r="F11" i="14" s="1"/>
  <c r="R11" i="14" s="1"/>
  <c r="O65" i="1"/>
  <c r="G64" i="16" s="1"/>
  <c r="G12" i="14" s="1"/>
  <c r="S12" i="14" s="1"/>
  <c r="F64" i="16"/>
  <c r="F12" i="14" s="1"/>
  <c r="R12" i="14" s="1"/>
  <c r="K38" i="16"/>
  <c r="H38" i="16"/>
  <c r="L38" i="16" s="1"/>
  <c r="J61" i="16"/>
  <c r="D34" i="14" s="1"/>
  <c r="J66" i="16"/>
  <c r="D39" i="14" s="1"/>
  <c r="P39" i="14" s="1"/>
  <c r="I71" i="16"/>
  <c r="F68" i="16"/>
  <c r="F16" i="14" s="1"/>
  <c r="R16" i="14" s="1"/>
  <c r="G68" i="16"/>
  <c r="G16" i="14" s="1"/>
  <c r="S16" i="14" s="1"/>
  <c r="O159" i="1"/>
  <c r="G66" i="16" s="1"/>
  <c r="G14" i="14" s="1"/>
  <c r="S14" i="14" s="1"/>
  <c r="F66" i="16"/>
  <c r="F14" i="14" s="1"/>
  <c r="R14" i="14" s="1"/>
  <c r="J62" i="16"/>
  <c r="D35" i="14" s="1"/>
  <c r="P35" i="14" s="1"/>
  <c r="O105" i="1"/>
  <c r="G65" i="16" s="1"/>
  <c r="G13" i="14" s="1"/>
  <c r="S13" i="14" s="1"/>
  <c r="F65" i="16"/>
  <c r="F13" i="14" s="1"/>
  <c r="R13" i="14" s="1"/>
  <c r="J65" i="16"/>
  <c r="D38" i="14" s="1"/>
  <c r="P38" i="14" s="1"/>
  <c r="H45" i="16"/>
  <c r="L45" i="16" s="1"/>
  <c r="K45" i="16"/>
  <c r="K31" i="16"/>
  <c r="H31" i="16"/>
  <c r="L31" i="16" s="1"/>
  <c r="O14" i="1"/>
  <c r="G62" i="16" s="1"/>
  <c r="G10" i="14" s="1"/>
  <c r="S10" i="14" s="1"/>
  <c r="F62" i="16"/>
  <c r="F10" i="14" s="1"/>
  <c r="R10" i="14" s="1"/>
  <c r="O253" i="1"/>
  <c r="G67" i="16" s="1"/>
  <c r="G15" i="14" s="1"/>
  <c r="S15" i="14" s="1"/>
  <c r="F67" i="16"/>
  <c r="F15" i="14" s="1"/>
  <c r="R15" i="14" s="1"/>
  <c r="J68" i="16"/>
  <c r="D41" i="14" s="1"/>
  <c r="P41" i="14" s="1"/>
  <c r="L66" i="16"/>
  <c r="F39" i="14" s="1"/>
  <c r="O2" i="1"/>
  <c r="G61" i="16" s="1"/>
  <c r="G9" i="14" s="1"/>
  <c r="F61" i="16"/>
  <c r="F9" i="14" s="1"/>
  <c r="O607" i="1"/>
  <c r="G70" i="16" s="1"/>
  <c r="G18" i="14" s="1"/>
  <c r="S18" i="14" s="1"/>
  <c r="F70" i="16"/>
  <c r="F18" i="14" s="1"/>
  <c r="R18" i="14" s="1"/>
  <c r="F69" i="16"/>
  <c r="F17" i="14" s="1"/>
  <c r="R17" i="14" s="1"/>
  <c r="K32" i="16"/>
  <c r="H32" i="16"/>
  <c r="L32" i="16" s="1"/>
  <c r="K39" i="16"/>
  <c r="H39" i="16"/>
  <c r="L39" i="16" s="1"/>
  <c r="L62" i="16"/>
  <c r="F35" i="14" s="1"/>
  <c r="V648" i="1"/>
  <c r="O570" i="1"/>
  <c r="V452" i="1"/>
  <c r="V527" i="1"/>
  <c r="O527" i="1"/>
  <c r="G69" i="16"/>
  <c r="G17" i="14" s="1"/>
  <c r="S17" i="14" s="1"/>
  <c r="V94" i="1"/>
  <c r="V282" i="1"/>
  <c r="V56" i="1"/>
  <c r="V428" i="1"/>
  <c r="V437" i="1"/>
  <c r="V584" i="1"/>
  <c r="V630" i="1"/>
  <c r="V229" i="1"/>
  <c r="V657" i="1"/>
  <c r="V433" i="1"/>
  <c r="V549" i="1"/>
  <c r="V159" i="1"/>
  <c r="V171" i="1"/>
  <c r="V564" i="1"/>
  <c r="V590" i="1"/>
  <c r="V106" i="1"/>
  <c r="V632" i="1"/>
  <c r="V489" i="1"/>
  <c r="V203" i="1"/>
  <c r="V235" i="1"/>
  <c r="V262" i="1"/>
  <c r="V431" i="1"/>
  <c r="V596" i="1"/>
  <c r="V121" i="1"/>
  <c r="V427" i="1"/>
  <c r="V15" i="1"/>
  <c r="V524" i="1"/>
  <c r="V367" i="1"/>
  <c r="V609" i="1"/>
  <c r="V368" i="1"/>
  <c r="V175" i="1"/>
  <c r="V109" i="1"/>
  <c r="V326" i="1"/>
  <c r="V484" i="1"/>
  <c r="V475" i="1"/>
  <c r="V209" i="1"/>
  <c r="V80" i="1"/>
  <c r="V690" i="1"/>
  <c r="V517" i="1"/>
  <c r="V392" i="1"/>
  <c r="V244" i="1"/>
  <c r="V501" i="1"/>
  <c r="V575" i="1"/>
  <c r="V566" i="1"/>
  <c r="V10" i="1"/>
  <c r="V73" i="1"/>
  <c r="V232" i="1"/>
  <c r="V358" i="1"/>
  <c r="V247" i="1"/>
  <c r="V35" i="1"/>
  <c r="V23" i="1"/>
  <c r="V193" i="1"/>
  <c r="V143" i="1"/>
  <c r="V16" i="1"/>
  <c r="V32" i="1"/>
  <c r="V395" i="1"/>
  <c r="V93" i="1"/>
  <c r="V151" i="1"/>
  <c r="V513" i="1"/>
  <c r="V664" i="1"/>
  <c r="V200" i="1"/>
  <c r="V167" i="1"/>
  <c r="V693" i="1"/>
  <c r="V103" i="1"/>
  <c r="V436" i="1"/>
  <c r="V670" i="1"/>
  <c r="V348" i="1"/>
  <c r="V280" i="1"/>
  <c r="V172" i="1"/>
  <c r="V497" i="1"/>
  <c r="V166" i="1"/>
  <c r="V334" i="1"/>
  <c r="V529" i="1"/>
  <c r="V376" i="1"/>
  <c r="V60" i="1"/>
  <c r="V154" i="1"/>
  <c r="V466" i="1"/>
  <c r="V92" i="1"/>
  <c r="V95" i="1"/>
  <c r="V509" i="1"/>
  <c r="V571" i="1"/>
  <c r="V245" i="1"/>
  <c r="V234" i="1"/>
  <c r="V21" i="1"/>
  <c r="V22" i="1"/>
  <c r="V441" i="1"/>
  <c r="V398" i="1"/>
  <c r="V317" i="1"/>
  <c r="V338" i="1"/>
  <c r="V57" i="1"/>
  <c r="V117" i="1"/>
  <c r="V684" i="1"/>
  <c r="V543" i="1"/>
  <c r="V443" i="1"/>
  <c r="V283" i="1"/>
  <c r="V703" i="1"/>
  <c r="V588" i="1"/>
  <c r="V250" i="1"/>
  <c r="V222" i="1"/>
  <c r="V666" i="1"/>
  <c r="V46" i="1"/>
  <c r="V111" i="1"/>
  <c r="V365" i="1"/>
  <c r="V311" i="1"/>
  <c r="V582" i="1"/>
  <c r="V374" i="1"/>
  <c r="V52" i="1"/>
  <c r="V220" i="1"/>
  <c r="V269" i="1"/>
  <c r="V622" i="1"/>
  <c r="V707" i="1"/>
  <c r="V481" i="1"/>
  <c r="V444" i="1"/>
  <c r="V371" i="1"/>
  <c r="V695" i="1"/>
  <c r="V424" i="1"/>
  <c r="V663" i="1"/>
  <c r="V78" i="1"/>
  <c r="V8" i="1"/>
  <c r="V105" i="1"/>
  <c r="V688" i="1"/>
  <c r="V381" i="1"/>
  <c r="V169" i="1"/>
  <c r="V42" i="1"/>
  <c r="V180" i="1"/>
  <c r="V253" i="1"/>
  <c r="V54" i="1"/>
  <c r="V610" i="1"/>
  <c r="V12" i="1"/>
  <c r="V411" i="1"/>
  <c r="V88" i="1"/>
  <c r="V294" i="1"/>
  <c r="V174" i="1"/>
  <c r="V323" i="1"/>
  <c r="V332" i="1"/>
  <c r="V696" i="1"/>
  <c r="V587" i="1"/>
  <c r="V29" i="1"/>
  <c r="V387" i="1"/>
  <c r="V230" i="1"/>
  <c r="V90" i="1"/>
  <c r="V330" i="1"/>
  <c r="V97" i="1"/>
  <c r="V295" i="1"/>
  <c r="V198" i="1"/>
  <c r="V201" i="1"/>
  <c r="V345" i="1"/>
  <c r="V448" i="1"/>
  <c r="V195" i="1"/>
  <c r="V380" i="1"/>
  <c r="V602" i="1"/>
  <c r="V221" i="1"/>
  <c r="V181" i="1"/>
  <c r="V379" i="1"/>
  <c r="V485" i="1"/>
  <c r="V461" i="1"/>
  <c r="V382" i="1"/>
  <c r="V27" i="1"/>
  <c r="V464" i="1"/>
  <c r="V705" i="1"/>
  <c r="V679" i="1"/>
  <c r="V158" i="1"/>
  <c r="V455" i="1"/>
  <c r="V668" i="1"/>
  <c r="V236" i="1"/>
  <c r="V470" i="1"/>
  <c r="V293" i="1"/>
  <c r="V559" i="1"/>
  <c r="V542" i="1"/>
  <c r="V261" i="1"/>
  <c r="V157" i="1"/>
  <c r="V72" i="1"/>
  <c r="V486" i="1"/>
  <c r="V212" i="1"/>
  <c r="V618" i="1"/>
  <c r="V667" i="1"/>
  <c r="V331" i="1"/>
  <c r="V516" i="1"/>
  <c r="V5" i="1"/>
  <c r="V624" i="1"/>
  <c r="V407" i="1"/>
  <c r="V276" i="1"/>
  <c r="V686" i="1"/>
  <c r="V698" i="1"/>
  <c r="V619" i="1"/>
  <c r="V123" i="1"/>
  <c r="V309" i="1"/>
  <c r="V110" i="1"/>
  <c r="V611" i="1"/>
  <c r="V639" i="1"/>
  <c r="V313" i="1"/>
  <c r="V305" i="1"/>
  <c r="V453" i="1"/>
  <c r="V672" i="1"/>
  <c r="V246" i="1"/>
  <c r="V307" i="1"/>
  <c r="V194" i="1"/>
  <c r="V327" i="1"/>
  <c r="V354" i="1"/>
  <c r="V459" i="1"/>
  <c r="V364" i="1"/>
  <c r="V233" i="1"/>
  <c r="V621" i="1"/>
  <c r="V665" i="1"/>
  <c r="V147" i="1"/>
  <c r="V155" i="1"/>
  <c r="V319" i="1"/>
  <c r="V616" i="1"/>
  <c r="V314" i="1"/>
  <c r="V163" i="1"/>
  <c r="V577" i="1"/>
  <c r="V31" i="1"/>
  <c r="V140" i="1"/>
  <c r="V100" i="1"/>
  <c r="V328" i="1"/>
  <c r="V479" i="1"/>
  <c r="V47" i="1"/>
  <c r="V107" i="1"/>
  <c r="V592" i="1"/>
  <c r="V40" i="1"/>
  <c r="V408" i="1"/>
  <c r="V446" i="1"/>
  <c r="V160" i="1"/>
  <c r="V204" i="1"/>
  <c r="V429" i="1"/>
  <c r="V458" i="1"/>
  <c r="V19" i="1"/>
  <c r="V662" i="1"/>
  <c r="V412" i="1"/>
  <c r="V115" i="1"/>
  <c r="V638" i="1"/>
  <c r="V124" i="1"/>
  <c r="V135" i="1"/>
  <c r="V347" i="1"/>
  <c r="V26" i="1"/>
  <c r="V514" i="1"/>
  <c r="V597" i="1"/>
  <c r="V416" i="1"/>
  <c r="V579" i="1"/>
  <c r="V139" i="1"/>
  <c r="V396" i="1"/>
  <c r="V225" i="1"/>
  <c r="V210" i="1"/>
  <c r="V99" i="1"/>
  <c r="V76" i="1"/>
  <c r="V271" i="1"/>
  <c r="V278" i="1"/>
  <c r="V472" i="1"/>
  <c r="V108" i="1"/>
  <c r="V118" i="1"/>
  <c r="V133" i="1"/>
  <c r="V71" i="1"/>
  <c r="V612" i="1"/>
  <c r="V182" i="1"/>
  <c r="V525" i="1"/>
  <c r="V130" i="1"/>
  <c r="V385" i="1"/>
  <c r="V340" i="1"/>
  <c r="V304" i="1"/>
  <c r="V421" i="1"/>
  <c r="V142" i="1"/>
  <c r="V3" i="1"/>
  <c r="G28" i="14" l="1"/>
  <c r="S9" i="14"/>
  <c r="S28" i="14" s="1"/>
  <c r="F28" i="14"/>
  <c r="R9" i="14"/>
  <c r="R28" i="14" s="1"/>
  <c r="P17" i="14"/>
  <c r="P28" i="14" s="1"/>
  <c r="D28" i="14"/>
  <c r="L69" i="16"/>
  <c r="F42" i="14" s="1"/>
  <c r="F53" i="14" s="1"/>
  <c r="C42" i="14"/>
  <c r="C53" i="14" s="1"/>
  <c r="O53" i="14" s="1"/>
  <c r="H71" i="16"/>
  <c r="B42" i="14"/>
  <c r="D53" i="14"/>
  <c r="P34" i="14"/>
  <c r="P53" i="14" s="1"/>
  <c r="K69" i="16"/>
  <c r="K64" i="16"/>
  <c r="K70" i="16"/>
  <c r="F71" i="16"/>
  <c r="K63" i="16"/>
  <c r="K61" i="16"/>
  <c r="K62" i="16"/>
  <c r="K68" i="16"/>
  <c r="G71" i="16"/>
  <c r="K67" i="16"/>
  <c r="K65" i="16"/>
  <c r="J71" i="16"/>
  <c r="K66" i="16"/>
  <c r="M67" i="16" l="1"/>
  <c r="G40" i="14" s="1"/>
  <c r="E40" i="14"/>
  <c r="Q40" i="14" s="1"/>
  <c r="M64" i="16"/>
  <c r="G37" i="14" s="1"/>
  <c r="E37" i="14"/>
  <c r="Q37" i="14" s="1"/>
  <c r="M69" i="16"/>
  <c r="G42" i="14" s="1"/>
  <c r="E42" i="14"/>
  <c r="Q42" i="14" s="1"/>
  <c r="M68" i="16"/>
  <c r="G41" i="14" s="1"/>
  <c r="E41" i="14"/>
  <c r="Q41" i="14" s="1"/>
  <c r="M62" i="16"/>
  <c r="G35" i="14" s="1"/>
  <c r="E35" i="14"/>
  <c r="Q35" i="14" s="1"/>
  <c r="M61" i="16"/>
  <c r="G34" i="14" s="1"/>
  <c r="E34" i="14"/>
  <c r="M66" i="16"/>
  <c r="G39" i="14" s="1"/>
  <c r="E39" i="14"/>
  <c r="Q39" i="14" s="1"/>
  <c r="M63" i="16"/>
  <c r="G36" i="14" s="1"/>
  <c r="E36" i="14"/>
  <c r="Q36" i="14" s="1"/>
  <c r="L71" i="16"/>
  <c r="N42" i="14"/>
  <c r="N53" i="14" s="1"/>
  <c r="B60" i="14" s="1"/>
  <c r="B53" i="14"/>
  <c r="B57" i="14" s="1"/>
  <c r="M65" i="16"/>
  <c r="G38" i="14" s="1"/>
  <c r="E38" i="14"/>
  <c r="Q38" i="14" s="1"/>
  <c r="M70" i="16"/>
  <c r="G43" i="14" s="1"/>
  <c r="E43" i="14"/>
  <c r="Q43" i="14" s="1"/>
  <c r="K71" i="16"/>
  <c r="G53" i="14" l="1"/>
  <c r="E53" i="14"/>
  <c r="Q34" i="14"/>
  <c r="Q53" i="14" s="1"/>
  <c r="C60" i="14" s="1"/>
  <c r="B59" i="14"/>
  <c r="M71" i="16"/>
  <c r="C57" i="14" l="1"/>
  <c r="D57" i="14" s="1"/>
  <c r="D60" i="14"/>
  <c r="C59" i="14" l="1"/>
  <c r="D59" i="14" s="1"/>
</calcChain>
</file>

<file path=xl/sharedStrings.xml><?xml version="1.0" encoding="utf-8"?>
<sst xmlns="http://schemas.openxmlformats.org/spreadsheetml/2006/main" count="1143" uniqueCount="937">
  <si>
    <t>APPENDIX A, SECTION 1: Data Requirements</t>
  </si>
  <si>
    <t>Company XYZ Construction Defect Portfolio, Evaluated as of December 31, 2019 ($000's)</t>
  </si>
  <si>
    <t>Exhibit A1-1: Abridged Fictional Construction Defect Loss Run and Derived Fields</t>
  </si>
  <si>
    <t>Abridged Loss Run</t>
  </si>
  <si>
    <t>[A]</t>
  </si>
  <si>
    <t>[B]</t>
  </si>
  <si>
    <t>[C]</t>
  </si>
  <si>
    <t>[D]</t>
  </si>
  <si>
    <t>[E]</t>
  </si>
  <si>
    <t>[F]</t>
  </si>
  <si>
    <t>[G]</t>
  </si>
  <si>
    <t>Loss</t>
  </si>
  <si>
    <t>Report</t>
  </si>
  <si>
    <t>Close</t>
  </si>
  <si>
    <t>Paid</t>
  </si>
  <si>
    <t>Case</t>
  </si>
  <si>
    <t>Claim_No</t>
  </si>
  <si>
    <t>Year</t>
  </si>
  <si>
    <t>ALAE</t>
  </si>
  <si>
    <t>Derived Fields</t>
  </si>
  <si>
    <t>[H]</t>
  </si>
  <si>
    <t>[I]</t>
  </si>
  <si>
    <t>[J]</t>
  </si>
  <si>
    <t>[K]</t>
  </si>
  <si>
    <t>[L]</t>
  </si>
  <si>
    <t>[M]</t>
  </si>
  <si>
    <t>[N]</t>
  </si>
  <si>
    <t>[O]</t>
  </si>
  <si>
    <t>[P]</t>
  </si>
  <si>
    <t>[Q]</t>
  </si>
  <si>
    <t>[R]</t>
  </si>
  <si>
    <t>Loss-to-</t>
  </si>
  <si>
    <t>Report-to-</t>
  </si>
  <si>
    <t>Reported</t>
  </si>
  <si>
    <t>Open</t>
  </si>
  <si>
    <t>CwPL</t>
  </si>
  <si>
    <t>CwPL XS</t>
  </si>
  <si>
    <t>CwPAO</t>
  </si>
  <si>
    <t>CwPL Ltd</t>
  </si>
  <si>
    <t>Report Lag</t>
  </si>
  <si>
    <t>Close Lag</t>
  </si>
  <si>
    <t>Count</t>
  </si>
  <si>
    <t>Paid Loss</t>
  </si>
  <si>
    <t>Paid ALAE</t>
  </si>
  <si>
    <t>Derivations</t>
  </si>
  <si>
    <t>[H] = ([B] - [A] + 1) * 12</t>
  </si>
  <si>
    <t>[K] = 1 if [C] is empty; otherwise 0</t>
  </si>
  <si>
    <t>[O] = the lesser of [L] * [D] and 200 (the selected loss limit)</t>
  </si>
  <si>
    <t>[I] = ([C] - [B] + 1) * 12</t>
  </si>
  <si>
    <t>[L] = 1 if [K] = 0 and [D] &gt; 0; otherwise 0</t>
  </si>
  <si>
    <t>[P] = [L] * [D] - [O]</t>
  </si>
  <si>
    <t>[J] = 1</t>
  </si>
  <si>
    <t>[M] = 1 if [L] = 1 and [D] &gt; 200; otherwise 0</t>
  </si>
  <si>
    <t>[Q] = [L] * [E]</t>
  </si>
  <si>
    <t>[N] = 1 if [K] = 0 and [D] = 0 and [E] &gt; 0; otherwise 0</t>
  </si>
  <si>
    <t>[R] = [N] * [E]</t>
  </si>
  <si>
    <t>Exhibit A1-2: Summary of Data</t>
  </si>
  <si>
    <t>Current Loss and ALAE</t>
  </si>
  <si>
    <t>Current Counts</t>
  </si>
  <si>
    <t>Rept Yr</t>
  </si>
  <si>
    <t>Closed</t>
  </si>
  <si>
    <t>CwoP</t>
  </si>
  <si>
    <t>Ltd Loss</t>
  </si>
  <si>
    <t>XS Loss</t>
  </si>
  <si>
    <t>Total</t>
  </si>
  <si>
    <t>Abbreviations</t>
  </si>
  <si>
    <t>Closed with Paid Loss</t>
  </si>
  <si>
    <t>Closed with Paid ALAE Only</t>
  </si>
  <si>
    <t>Closed with Excess Paid Loss (a subset of CwPL)</t>
  </si>
  <si>
    <t>Closed without Pay</t>
  </si>
  <si>
    <t>APPENDIX A, SECTION 2: Reported Claim Count Projection</t>
  </si>
  <si>
    <t>Company XYZ Construction Defect Portfolio, Evaluated as of December 31, 2019</t>
  </si>
  <si>
    <t>Exhibit A2-1: Cumulative Reported Counts by Age of Loss Year</t>
  </si>
  <si>
    <t>Loss Yr</t>
  </si>
  <si>
    <t>Exhibit A2-2: Age-to-Age Development Factors</t>
  </si>
  <si>
    <t>Selected</t>
  </si>
  <si>
    <t>Exhibit A2-3: Cumulative Reported Counts by Age of Loss Year, Developed to Ultimate</t>
  </si>
  <si>
    <t>Derived from Exhibits A2-1 and A2-2</t>
  </si>
  <si>
    <t>Exhibit A2-4: Incremental Reported Counts by Age of Loss Year, Developed to Ultimate</t>
  </si>
  <si>
    <t>Derived from Exhibits A2-3</t>
  </si>
  <si>
    <t>Exhibit A2-5: Ultimate Reported Counts by Report Year</t>
  </si>
  <si>
    <t>Sums of diagonals of Exhibit A2-4</t>
  </si>
  <si>
    <t>Ult Rptd</t>
  </si>
  <si>
    <t>Counts</t>
  </si>
  <si>
    <t>APPENDIX A, SECTION 3: Closed Claim Count Projection</t>
  </si>
  <si>
    <t>Exhibit A3-1: Cumulative Closed Counts by Age of Report Year</t>
  </si>
  <si>
    <t>Ultimate Reported Counts taken from Exhibit A2-5</t>
  </si>
  <si>
    <t>Exhibit A3-2: Cumulative Closed Ratios (Closed / Ultimate Reported)</t>
  </si>
  <si>
    <t>Incrmntl</t>
  </si>
  <si>
    <t>Exhibit A3-3: Incremental Closed Counts by Report-to-Close Lag, Developed to Ultimate</t>
  </si>
  <si>
    <t>Above the dotted line: actual incremental closed counts by age</t>
  </si>
  <si>
    <t>RYs 2016 and prior, age 60+: ultimate reported minus cumulative closed at age 48</t>
  </si>
  <si>
    <t>All other: ultimate reported minus current closed for the report year, allocated to future age proportional to</t>
  </si>
  <si>
    <t>incremental close ratios, adding actual current closed counts in for age 60+ for RYs 2015 and prior</t>
  </si>
  <si>
    <t>60+</t>
  </si>
  <si>
    <t>Examples</t>
  </si>
  <si>
    <t>RY 2015, age 60+:  93 - 88 = 5</t>
  </si>
  <si>
    <t>RY 2016, age 60+:  108 - 97 = 11</t>
  </si>
  <si>
    <t xml:space="preserve">RY 2017, age 48:  </t>
  </si>
  <si>
    <t xml:space="preserve">   (134 - 103) * 13% / (13% + 8% + 1%) = 18</t>
  </si>
  <si>
    <t xml:space="preserve">RY 2020, age 36:  </t>
  </si>
  <si>
    <t xml:space="preserve">   (104 - 0) * 14% / (37% + 27% + ... + 1%)</t>
  </si>
  <si>
    <t xml:space="preserve">      = 14</t>
  </si>
  <si>
    <t>APPENDIX A, SECTION 4: Closed with Paid Loss (CwPL) and Closed with Paid ALAE Only (CwPAO) Ratio Selections</t>
  </si>
  <si>
    <t>Exhibit A4-1: Incremental Closed Counts by Report-to-Close Lag</t>
  </si>
  <si>
    <t>Derived from Exhibit A3-1</t>
  </si>
  <si>
    <t>Exhibit A4-2: Incremental CwPL Counts by Report-to-Close Lag</t>
  </si>
  <si>
    <t>Exhibit A4-3: Incremental CwPL Ratios (CwPL / Closed)</t>
  </si>
  <si>
    <t>Exhibit A4-4: Incremental CwPAO Counts by Report-to-Close Lag</t>
  </si>
  <si>
    <t>Exhibit A4-5: Incremental CwPAO Ratios (CwPAO / Closed)</t>
  </si>
  <si>
    <t>APPENDIX A, SECTION 5: Future Count Projections</t>
  </si>
  <si>
    <t>Exhibit A5-1: Incremental Future Closed Counts by Report-to-Close Lag</t>
  </si>
  <si>
    <t>Exhibit A3-3 minus Exhibit A4-1</t>
  </si>
  <si>
    <t>Exhibit A5-2: Incremental Future CwPL Counts by Report-to-Close Lag</t>
  </si>
  <si>
    <t>Exhibit A5-3: Incremental Future CwPAO Counts by Report-to-Close Lag</t>
  </si>
  <si>
    <t>Product of Exhibit A5-1 and Selected CwPL Ratios in Exhibit A4-3</t>
  </si>
  <si>
    <t>Product of Exhibit A5-1 and Selected CwPAO Ratios in Exhibit A4-5</t>
  </si>
  <si>
    <t>APPENDIX A, SECTION 6: Limited Paid Loss Projection</t>
  </si>
  <si>
    <t>Exhibit A6-1: Incremental CwPL Counts by Report-to-Close Lag</t>
  </si>
  <si>
    <t>Identical to Exhibit A4-2</t>
  </si>
  <si>
    <t>Exhibit A6-2: Ltd Paid Loss on CwPL Claims by Report-to-Close Lag</t>
  </si>
  <si>
    <t>Exhibit A6-3: CwPL Limited Loss Severities</t>
  </si>
  <si>
    <t>Exhibit A6-4: Incremental Future CwPL Counts by Report-to-Close Lag</t>
  </si>
  <si>
    <t>Exhibit A6-5: Incremental Future Ltd Paid Loss by Report-to-Close Lag</t>
  </si>
  <si>
    <t>Identical to Exhibit A5-2</t>
  </si>
  <si>
    <t>Product of Exhibit A6-4 and Selected CwPL Limited Loss Severities</t>
  </si>
  <si>
    <t>in Exhibit A6-3</t>
  </si>
  <si>
    <t>APPENDIX A, SECTION 7: Excess Paid Loss Projection</t>
  </si>
  <si>
    <t>Exhibit A7-1: Incremental CwPL Counts by Report-to-Close Lag</t>
  </si>
  <si>
    <t>Exhibit A7-2: Incremental CwPL XS Counts by Report-to-Close Lag</t>
  </si>
  <si>
    <t>Exhibit A7-3: Excess Paid Loss on CwPL Claims by Report-to-Close Lag</t>
  </si>
  <si>
    <t>Exhibit A7-4: CwPL XS Frequency and Severity Selections</t>
  </si>
  <si>
    <t>Frequency</t>
  </si>
  <si>
    <t>Severity</t>
  </si>
  <si>
    <t>All-Year Weighted Average</t>
  </si>
  <si>
    <t>Wtd Avg of RYs 2015-2019</t>
  </si>
  <si>
    <t>Selection</t>
  </si>
  <si>
    <t>Exhibit A7-5: CwPL XS Load Development</t>
  </si>
  <si>
    <t>Future CwPL Counts</t>
  </si>
  <si>
    <t>Sum of Exhibit A6-4</t>
  </si>
  <si>
    <t>Future CwPL XS Counts</t>
  </si>
  <si>
    <t>Product of Future CwPL Counts and Selected CwPL XS Frequency in Exhibit A7-4</t>
  </si>
  <si>
    <t>Future CwPL Excess Paid Loss</t>
  </si>
  <si>
    <t>Product of Future CwPL XS Counts and Selected CwPL XS Severity in Exhibit A7-4</t>
  </si>
  <si>
    <t>APPENDIX A, SECTION 8: Paid ALAE Projection for Future Closed with Paid Loss (CwPL) Claims</t>
  </si>
  <si>
    <t>Exhibit A8-1: Incremental CwPL Counts by Report-to-Close Lag</t>
  </si>
  <si>
    <t>Identical to Exhibit A6-1</t>
  </si>
  <si>
    <t>Exhibit A8-2: Paid ALAE on CwPL Claims by Report-to-Close Lag</t>
  </si>
  <si>
    <t>Exhibit A8-3: CwPL ALAE Severities</t>
  </si>
  <si>
    <t>Exhibit A8-4: Incremental Future CwPL Counts by Report-to-Close Lag</t>
  </si>
  <si>
    <t>Exhibit A8-5: Incremental Future CwPL Paid ALAE by Report-to-Close Lag</t>
  </si>
  <si>
    <t>Identical to Exhibit A6-4</t>
  </si>
  <si>
    <t>Product of Exhibit A8-4 and Selected CwPL ALAE Severities in Exhibit A8-3</t>
  </si>
  <si>
    <t>APPENDIX A, SECTION 9: Paid ALAE Projection for Future Closed with Paid ALAE Only (CwPAO) Claims</t>
  </si>
  <si>
    <t>Exhibit A9-1: Incremental CwPAO Counts by Report-to-Close Lag</t>
  </si>
  <si>
    <t>Identical to Exhibit A4-4</t>
  </si>
  <si>
    <t>Exhibit A9-2: Paid ALAE on CwPAO Claims by Report-to-Close Lag</t>
  </si>
  <si>
    <t>Exhibit A9-3: CwPAO ALAE Severities</t>
  </si>
  <si>
    <t>Exhibit A9-4: Incremental Future CwPAO Counts by Report-to-Close Lag</t>
  </si>
  <si>
    <t>Exhibit A9-5: Incremental Future CwPAO Paid ALAE by Report-to-Close Lag</t>
  </si>
  <si>
    <t>Identical to Exhibit A5-3</t>
  </si>
  <si>
    <t>Product of Exhibit A9-4 and Selected CwPAO ALAE Severities in Exhibit A9-3</t>
  </si>
  <si>
    <t>APPENDIX A, SECTION 10: Summary of Projections</t>
  </si>
  <si>
    <t>Exhibit A10-1: Summary of Projections</t>
  </si>
  <si>
    <t>Future Counts</t>
  </si>
  <si>
    <t>Ultimate Counts</t>
  </si>
  <si>
    <t>Future Loss and ALAE</t>
  </si>
  <si>
    <t>Ultimate Loss and ALAE</t>
  </si>
  <si>
    <t>Pd Loss</t>
  </si>
  <si>
    <t>Pd ALAE</t>
  </si>
  <si>
    <t>IBNR</t>
  </si>
  <si>
    <t>Ultimate</t>
  </si>
  <si>
    <t>Current Counts and Current Loss and ALAE are identical to Exhibit A1-2</t>
  </si>
  <si>
    <t>Ultimate Counts and Ultimate Loss and ALAE derived by adding Current and Future</t>
  </si>
  <si>
    <t>Future Reported Counts derived in Exhibit A2-5</t>
  </si>
  <si>
    <t>Paid Loss = Current CwPL Ltd Loss + Current CwPL XS Loss + Open Paid Loss</t>
  </si>
  <si>
    <t>Future Closed Counts derived in Exhibit A5-1</t>
  </si>
  <si>
    <t>Paid ALAE = Current CwPL ALAE + Current CwPAO ALAE + Open Paid ALAE</t>
  </si>
  <si>
    <t>Future CwPL Counts derived in Exhibit A5-2</t>
  </si>
  <si>
    <t>Ultimate Loss = Ultimate CwPL Ltd Loss + Ultimate CwPL XS Loss</t>
  </si>
  <si>
    <t>Future CwPL XS Counts derived in Exhibit A7-5</t>
  </si>
  <si>
    <t>Ultimate ALAE = Ultimate CwPL ALAE + Ultimate CwPAO ALAE</t>
  </si>
  <si>
    <t>Future CwPAO Counts derived in Exhibit A5-3</t>
  </si>
  <si>
    <t>IBNR Loss = Ultimate Loss - Paid Loss - Case Loss</t>
  </si>
  <si>
    <t>Future CwoP Counts = Future Closed - Future CwPL Counts - Future CwPAO Counts</t>
  </si>
  <si>
    <t>IBNR ALAE = Ultimate ALAE - Paid ALAE - Case ALAE</t>
  </si>
  <si>
    <t>Future CwPL Ltd Loss derived in Exhibit A6-5</t>
  </si>
  <si>
    <t>Future CwPL XS Loss derived in Exhibit A7-5</t>
  </si>
  <si>
    <t>Future CwPL ALAE derived in Exhibit A8-5</t>
  </si>
  <si>
    <t>Future CwPAO ALAE derived in Exhibit A9-5</t>
  </si>
  <si>
    <t>Sum of Rptd_Count</t>
  </si>
  <si>
    <t>Age_LR</t>
  </si>
  <si>
    <t>ReptYYYY</t>
  </si>
  <si>
    <t>Sum of Paid_Loss</t>
  </si>
  <si>
    <t>Sum of Paid_ALAE</t>
  </si>
  <si>
    <t>Sum of Case_Loss</t>
  </si>
  <si>
    <t>Sum of Case_ALAE</t>
  </si>
  <si>
    <t>Sum of Open_Count</t>
  </si>
  <si>
    <t>Sum of Closed_Count</t>
  </si>
  <si>
    <t>Sum of CwPL_Count</t>
  </si>
  <si>
    <t>Sum of CwPL_XS_Count</t>
  </si>
  <si>
    <t>Sum of CwPAO_Count</t>
  </si>
  <si>
    <t>Sum of CwoP_Count</t>
  </si>
  <si>
    <t>Sum of CwPL_Paid_Loss</t>
  </si>
  <si>
    <t>Sum of CwPL_Ltd_Paid_Loss</t>
  </si>
  <si>
    <t>Sum of CwPL_XS_Paid_Loss</t>
  </si>
  <si>
    <t>Sum of CwPL_Paid_ALAE</t>
  </si>
  <si>
    <t>Sum of CwPAO_Paid_ALAE</t>
  </si>
  <si>
    <t>LossYYYY</t>
  </si>
  <si>
    <t>Open_Count</t>
  </si>
  <si>
    <t>Age_RC</t>
  </si>
  <si>
    <t>Values</t>
  </si>
  <si>
    <t>CloseYYYY</t>
  </si>
  <si>
    <t>Paid_Loss</t>
  </si>
  <si>
    <t>Paid_ALAE</t>
  </si>
  <si>
    <t>Case_Loss</t>
  </si>
  <si>
    <t>Case_ALAE</t>
  </si>
  <si>
    <t>Rptd_Count</t>
  </si>
  <si>
    <t>Closed_Count</t>
  </si>
  <si>
    <t>CwPL_Count</t>
  </si>
  <si>
    <t>CwPL_XS_Count</t>
  </si>
  <si>
    <t>CwPAO_Count</t>
  </si>
  <si>
    <t>CwoP_Count</t>
  </si>
  <si>
    <t>CwPL_Paid_Loss</t>
  </si>
  <si>
    <t>CwPL_Ltd_Paid_Loss</t>
  </si>
  <si>
    <t>CwPL_XS_Paid_Loss</t>
  </si>
  <si>
    <t>CwPL_Paid_ALAE</t>
  </si>
  <si>
    <t>CwPAO_Paid_ALAE</t>
  </si>
  <si>
    <t>CN000000001</t>
  </si>
  <si>
    <t>CN000000002</t>
  </si>
  <si>
    <t>CN000000003</t>
  </si>
  <si>
    <t>CN000000004</t>
  </si>
  <si>
    <t>CN000000005</t>
  </si>
  <si>
    <t>CN000000006</t>
  </si>
  <si>
    <t>CN000000007</t>
  </si>
  <si>
    <t>CN000000008</t>
  </si>
  <si>
    <t>CN000000009</t>
  </si>
  <si>
    <t>CN000000010</t>
  </si>
  <si>
    <t>CN000000011</t>
  </si>
  <si>
    <t>CN000000012</t>
  </si>
  <si>
    <t>CN000000013</t>
  </si>
  <si>
    <t>CN000000014</t>
  </si>
  <si>
    <t>CN000000015</t>
  </si>
  <si>
    <t>CN000000016</t>
  </si>
  <si>
    <t>CN000000017</t>
  </si>
  <si>
    <t>CN000000018</t>
  </si>
  <si>
    <t>CN000000019</t>
  </si>
  <si>
    <t>CN000000020</t>
  </si>
  <si>
    <t>CN000000021</t>
  </si>
  <si>
    <t>CN000000022</t>
  </si>
  <si>
    <t>CN000000023</t>
  </si>
  <si>
    <t>CN000000024</t>
  </si>
  <si>
    <t>CN000000025</t>
  </si>
  <si>
    <t>CN000000026</t>
  </si>
  <si>
    <t>CN000000027</t>
  </si>
  <si>
    <t>CN000000028</t>
  </si>
  <si>
    <t>CN000000029</t>
  </si>
  <si>
    <t>CN000000030</t>
  </si>
  <si>
    <t>CN000000031</t>
  </si>
  <si>
    <t>CN000000032</t>
  </si>
  <si>
    <t>CN000000033</t>
  </si>
  <si>
    <t>CN000000034</t>
  </si>
  <si>
    <t>CN000000035</t>
  </si>
  <si>
    <t>CN000000036</t>
  </si>
  <si>
    <t>CN000000037</t>
  </si>
  <si>
    <t>CN000000038</t>
  </si>
  <si>
    <t>CN000000039</t>
  </si>
  <si>
    <t>CN000000040</t>
  </si>
  <si>
    <t>CN000000041</t>
  </si>
  <si>
    <t>CN000000042</t>
  </si>
  <si>
    <t>CN000000043</t>
  </si>
  <si>
    <t>CN000000044</t>
  </si>
  <si>
    <t>CN000000045</t>
  </si>
  <si>
    <t>CN000000046</t>
  </si>
  <si>
    <t>CN000000047</t>
  </si>
  <si>
    <t>CN000000048</t>
  </si>
  <si>
    <t>CN000000049</t>
  </si>
  <si>
    <t>CN000000050</t>
  </si>
  <si>
    <t>CN000000051</t>
  </si>
  <si>
    <t>CN000000052</t>
  </si>
  <si>
    <t>CN000000053</t>
  </si>
  <si>
    <t>CN000000054</t>
  </si>
  <si>
    <t>CN000000055</t>
  </si>
  <si>
    <t>CN000000056</t>
  </si>
  <si>
    <t>CN000000057</t>
  </si>
  <si>
    <t>CN000000058</t>
  </si>
  <si>
    <t>CN000000059</t>
  </si>
  <si>
    <t>CN000000060</t>
  </si>
  <si>
    <t>CN000000061</t>
  </si>
  <si>
    <t>CN000000062</t>
  </si>
  <si>
    <t>CN000000063</t>
  </si>
  <si>
    <t>CN000000064</t>
  </si>
  <si>
    <t>CN000000065</t>
  </si>
  <si>
    <t>CN000000066</t>
  </si>
  <si>
    <t>CN000000067</t>
  </si>
  <si>
    <t>CN000000068</t>
  </si>
  <si>
    <t>CN000000069</t>
  </si>
  <si>
    <t>CN000000070</t>
  </si>
  <si>
    <t>CN000000071</t>
  </si>
  <si>
    <t>CN000000072</t>
  </si>
  <si>
    <t>CN000000073</t>
  </si>
  <si>
    <t>CN000000074</t>
  </si>
  <si>
    <t>CN000000075</t>
  </si>
  <si>
    <t>CN000000076</t>
  </si>
  <si>
    <t>CN000000077</t>
  </si>
  <si>
    <t>CN000000078</t>
  </si>
  <si>
    <t>CN000000079</t>
  </si>
  <si>
    <t>CN000000080</t>
  </si>
  <si>
    <t>CN000000081</t>
  </si>
  <si>
    <t>CN000000082</t>
  </si>
  <si>
    <t>CN000000083</t>
  </si>
  <si>
    <t>CN000000084</t>
  </si>
  <si>
    <t>CN000000085</t>
  </si>
  <si>
    <t>CN000000086</t>
  </si>
  <si>
    <t>CN000000087</t>
  </si>
  <si>
    <t>CN000000088</t>
  </si>
  <si>
    <t>CN000000089</t>
  </si>
  <si>
    <t>CN000000090</t>
  </si>
  <si>
    <t>CN000000091</t>
  </si>
  <si>
    <t>CN000000092</t>
  </si>
  <si>
    <t>CN000000093</t>
  </si>
  <si>
    <t>CN000000094</t>
  </si>
  <si>
    <t>CN000000095</t>
  </si>
  <si>
    <t>CN000000096</t>
  </si>
  <si>
    <t>CN000000097</t>
  </si>
  <si>
    <t>CN000000098</t>
  </si>
  <si>
    <t>CN000000099</t>
  </si>
  <si>
    <t>CN000000100</t>
  </si>
  <si>
    <t>CN000000101</t>
  </si>
  <si>
    <t>CN000000102</t>
  </si>
  <si>
    <t>CN000000103</t>
  </si>
  <si>
    <t>CN000000104</t>
  </si>
  <si>
    <t>CN000000105</t>
  </si>
  <si>
    <t>CN000000106</t>
  </si>
  <si>
    <t>CN000000107</t>
  </si>
  <si>
    <t>CN000000108</t>
  </si>
  <si>
    <t>CN000000109</t>
  </si>
  <si>
    <t>CN000000110</t>
  </si>
  <si>
    <t>CN000000111</t>
  </si>
  <si>
    <t>CN000000112</t>
  </si>
  <si>
    <t>CN000000113</t>
  </si>
  <si>
    <t>CN000000114</t>
  </si>
  <si>
    <t>CN000000115</t>
  </si>
  <si>
    <t>CN000000116</t>
  </si>
  <si>
    <t>CN000000117</t>
  </si>
  <si>
    <t>CN000000118</t>
  </si>
  <si>
    <t>CN000000119</t>
  </si>
  <si>
    <t>CN000000120</t>
  </si>
  <si>
    <t>CN000000121</t>
  </si>
  <si>
    <t>CN000000122</t>
  </si>
  <si>
    <t>CN000000123</t>
  </si>
  <si>
    <t>CN000000124</t>
  </si>
  <si>
    <t>CN000000125</t>
  </si>
  <si>
    <t>CN000000126</t>
  </si>
  <si>
    <t>CN000000127</t>
  </si>
  <si>
    <t>CN000000128</t>
  </si>
  <si>
    <t>CN000000129</t>
  </si>
  <si>
    <t>CN000000130</t>
  </si>
  <si>
    <t>CN000000131</t>
  </si>
  <si>
    <t>CN000000132</t>
  </si>
  <si>
    <t>CN000000133</t>
  </si>
  <si>
    <t>CN000000134</t>
  </si>
  <si>
    <t>CN000000135</t>
  </si>
  <si>
    <t>CN000000136</t>
  </si>
  <si>
    <t>CN000000137</t>
  </si>
  <si>
    <t>CN000000138</t>
  </si>
  <si>
    <t>CN000000139</t>
  </si>
  <si>
    <t>CN000000140</t>
  </si>
  <si>
    <t>CN000000141</t>
  </si>
  <si>
    <t>CN000000142</t>
  </si>
  <si>
    <t>CN000000143</t>
  </si>
  <si>
    <t>CN000000144</t>
  </si>
  <si>
    <t>CN000000145</t>
  </si>
  <si>
    <t>CN000000146</t>
  </si>
  <si>
    <t>CN000000147</t>
  </si>
  <si>
    <t>CN000000148</t>
  </si>
  <si>
    <t>CN000000149</t>
  </si>
  <si>
    <t>CN000000150</t>
  </si>
  <si>
    <t>CN000000151</t>
  </si>
  <si>
    <t>CN000000152</t>
  </si>
  <si>
    <t>CN000000153</t>
  </si>
  <si>
    <t>CN000000154</t>
  </si>
  <si>
    <t>CN000000155</t>
  </si>
  <si>
    <t>CN000000156</t>
  </si>
  <si>
    <t>CN000000157</t>
  </si>
  <si>
    <t>CN000000158</t>
  </si>
  <si>
    <t>CN000000159</t>
  </si>
  <si>
    <t>CN000000160</t>
  </si>
  <si>
    <t>CN000000161</t>
  </si>
  <si>
    <t>CN000000162</t>
  </si>
  <si>
    <t>CN000000163</t>
  </si>
  <si>
    <t>CN000000164</t>
  </si>
  <si>
    <t>CN000000165</t>
  </si>
  <si>
    <t>CN000000166</t>
  </si>
  <si>
    <t>CN000000167</t>
  </si>
  <si>
    <t>CN000000168</t>
  </si>
  <si>
    <t>CN000000169</t>
  </si>
  <si>
    <t>CN000000170</t>
  </si>
  <si>
    <t>CN000000171</t>
  </si>
  <si>
    <t>CN000000172</t>
  </si>
  <si>
    <t>CN000000173</t>
  </si>
  <si>
    <t>CN000000174</t>
  </si>
  <si>
    <t>CN000000175</t>
  </si>
  <si>
    <t>CN000000176</t>
  </si>
  <si>
    <t>CN000000177</t>
  </si>
  <si>
    <t>CN000000178</t>
  </si>
  <si>
    <t>CN000000179</t>
  </si>
  <si>
    <t>CN000000180</t>
  </si>
  <si>
    <t>CN000000181</t>
  </si>
  <si>
    <t>CN000000182</t>
  </si>
  <si>
    <t>CN000000183</t>
  </si>
  <si>
    <t>CN000000184</t>
  </si>
  <si>
    <t>CN000000185</t>
  </si>
  <si>
    <t>CN000000186</t>
  </si>
  <si>
    <t>CN000000187</t>
  </si>
  <si>
    <t>CN000000188</t>
  </si>
  <si>
    <t>CN000000189</t>
  </si>
  <si>
    <t>CN000000190</t>
  </si>
  <si>
    <t>CN000000191</t>
  </si>
  <si>
    <t>CN000000192</t>
  </si>
  <si>
    <t>CN000000193</t>
  </si>
  <si>
    <t>CN000000194</t>
  </si>
  <si>
    <t>CN000000195</t>
  </si>
  <si>
    <t>CN000000196</t>
  </si>
  <si>
    <t>CN000000197</t>
  </si>
  <si>
    <t>CN000000198</t>
  </si>
  <si>
    <t>CN000000199</t>
  </si>
  <si>
    <t>CN000000200</t>
  </si>
  <si>
    <t>CN000000201</t>
  </si>
  <si>
    <t>CN000000202</t>
  </si>
  <si>
    <t>CN000000203</t>
  </si>
  <si>
    <t>CN000000204</t>
  </si>
  <si>
    <t>CN000000205</t>
  </si>
  <si>
    <t>CN000000206</t>
  </si>
  <si>
    <t>CN000000207</t>
  </si>
  <si>
    <t>CN000000208</t>
  </si>
  <si>
    <t>CN000000209</t>
  </si>
  <si>
    <t>CN000000210</t>
  </si>
  <si>
    <t>CN000000211</t>
  </si>
  <si>
    <t>CN000000212</t>
  </si>
  <si>
    <t>CN000000213</t>
  </si>
  <si>
    <t>CN000000214</t>
  </si>
  <si>
    <t>CN000000215</t>
  </si>
  <si>
    <t>CN000000216</t>
  </si>
  <si>
    <t>CN000000217</t>
  </si>
  <si>
    <t>CN000000218</t>
  </si>
  <si>
    <t>CN000000219</t>
  </si>
  <si>
    <t>CN000000220</t>
  </si>
  <si>
    <t>CN000000221</t>
  </si>
  <si>
    <t>CN000000222</t>
  </si>
  <si>
    <t>CN000000223</t>
  </si>
  <si>
    <t>CN000000224</t>
  </si>
  <si>
    <t>CN000000225</t>
  </si>
  <si>
    <t>CN000000226</t>
  </si>
  <si>
    <t>CN000000227</t>
  </si>
  <si>
    <t>CN000000228</t>
  </si>
  <si>
    <t>CN000000229</t>
  </si>
  <si>
    <t>CN000000230</t>
  </si>
  <si>
    <t>CN000000231</t>
  </si>
  <si>
    <t>CN000000232</t>
  </si>
  <si>
    <t>CN000000233</t>
  </si>
  <si>
    <t>CN000000234</t>
  </si>
  <si>
    <t>CN000000235</t>
  </si>
  <si>
    <t>CN000000236</t>
  </si>
  <si>
    <t>CN000000237</t>
  </si>
  <si>
    <t>CN000000238</t>
  </si>
  <si>
    <t>CN000000239</t>
  </si>
  <si>
    <t>CN000000240</t>
  </si>
  <si>
    <t>CN000000241</t>
  </si>
  <si>
    <t>CN000000242</t>
  </si>
  <si>
    <t>CN000000243</t>
  </si>
  <si>
    <t>CN000000244</t>
  </si>
  <si>
    <t>CN000000245</t>
  </si>
  <si>
    <t>CN000000246</t>
  </si>
  <si>
    <t>CN000000247</t>
  </si>
  <si>
    <t>CN000000248</t>
  </si>
  <si>
    <t>CN000000249</t>
  </si>
  <si>
    <t>CN000000250</t>
  </si>
  <si>
    <t>CN000000251</t>
  </si>
  <si>
    <t>CN000000252</t>
  </si>
  <si>
    <t>CN000000253</t>
  </si>
  <si>
    <t>CN000000254</t>
  </si>
  <si>
    <t>CN000000255</t>
  </si>
  <si>
    <t>CN000000256</t>
  </si>
  <si>
    <t>CN000000257</t>
  </si>
  <si>
    <t>CN000000258</t>
  </si>
  <si>
    <t>CN000000259</t>
  </si>
  <si>
    <t>CN000000260</t>
  </si>
  <si>
    <t>CN000000261</t>
  </si>
  <si>
    <t>CN000000262</t>
  </si>
  <si>
    <t>CN000000263</t>
  </si>
  <si>
    <t>CN000000264</t>
  </si>
  <si>
    <t>CN000000265</t>
  </si>
  <si>
    <t>CN000000266</t>
  </si>
  <si>
    <t>CN000000267</t>
  </si>
  <si>
    <t>CN000000268</t>
  </si>
  <si>
    <t>CN000000269</t>
  </si>
  <si>
    <t>CN000000270</t>
  </si>
  <si>
    <t>CN000000271</t>
  </si>
  <si>
    <t>CN000000272</t>
  </si>
  <si>
    <t>CN000000273</t>
  </si>
  <si>
    <t>CN000000274</t>
  </si>
  <si>
    <t>CN000000275</t>
  </si>
  <si>
    <t>CN000000276</t>
  </si>
  <si>
    <t>CN000000277</t>
  </si>
  <si>
    <t>CN000000278</t>
  </si>
  <si>
    <t>CN000000279</t>
  </si>
  <si>
    <t>CN000000280</t>
  </si>
  <si>
    <t>CN000000281</t>
  </si>
  <si>
    <t>CN000000282</t>
  </si>
  <si>
    <t>CN000000283</t>
  </si>
  <si>
    <t>CN000000284</t>
  </si>
  <si>
    <t>CN000000285</t>
  </si>
  <si>
    <t>CN000000286</t>
  </si>
  <si>
    <t>CN000000287</t>
  </si>
  <si>
    <t>CN000000288</t>
  </si>
  <si>
    <t>CN000000289</t>
  </si>
  <si>
    <t>CN000000290</t>
  </si>
  <si>
    <t>CN000000291</t>
  </si>
  <si>
    <t>CN000000292</t>
  </si>
  <si>
    <t>CN000000293</t>
  </si>
  <si>
    <t>CN000000294</t>
  </si>
  <si>
    <t>CN000000295</t>
  </si>
  <si>
    <t>CN000000296</t>
  </si>
  <si>
    <t>CN000000297</t>
  </si>
  <si>
    <t>CN000000298</t>
  </si>
  <si>
    <t>CN000000299</t>
  </si>
  <si>
    <t>CN000000300</t>
  </si>
  <si>
    <t>CN000000301</t>
  </si>
  <si>
    <t>CN000000302</t>
  </si>
  <si>
    <t>CN000000303</t>
  </si>
  <si>
    <t>CN000000304</t>
  </si>
  <si>
    <t>CN000000305</t>
  </si>
  <si>
    <t>CN000000306</t>
  </si>
  <si>
    <t>CN000000307</t>
  </si>
  <si>
    <t>CN000000308</t>
  </si>
  <si>
    <t>CN000000309</t>
  </si>
  <si>
    <t>CN000000310</t>
  </si>
  <si>
    <t>CN000000311</t>
  </si>
  <si>
    <t>CN000000312</t>
  </si>
  <si>
    <t>CN000000313</t>
  </si>
  <si>
    <t>CN000000314</t>
  </si>
  <si>
    <t>CN000000315</t>
  </si>
  <si>
    <t>CN000000316</t>
  </si>
  <si>
    <t>CN000000317</t>
  </si>
  <si>
    <t>CN000000318</t>
  </si>
  <si>
    <t>CN000000319</t>
  </si>
  <si>
    <t>CN000000320</t>
  </si>
  <si>
    <t>CN000000321</t>
  </si>
  <si>
    <t>CN000000322</t>
  </si>
  <si>
    <t>CN000000323</t>
  </si>
  <si>
    <t>CN000000324</t>
  </si>
  <si>
    <t>CN000000325</t>
  </si>
  <si>
    <t>CN000000326</t>
  </si>
  <si>
    <t>CN000000327</t>
  </si>
  <si>
    <t>CN000000328</t>
  </si>
  <si>
    <t>CN000000329</t>
  </si>
  <si>
    <t>CN000000330</t>
  </si>
  <si>
    <t>CN000000331</t>
  </si>
  <si>
    <t>CN000000332</t>
  </si>
  <si>
    <t>CN000000333</t>
  </si>
  <si>
    <t>CN000000334</t>
  </si>
  <si>
    <t>CN000000335</t>
  </si>
  <si>
    <t>CN000000336</t>
  </si>
  <si>
    <t>CN000000337</t>
  </si>
  <si>
    <t>CN000000338</t>
  </si>
  <si>
    <t>CN000000339</t>
  </si>
  <si>
    <t>CN000000340</t>
  </si>
  <si>
    <t>CN000000341</t>
  </si>
  <si>
    <t>CN000000342</t>
  </si>
  <si>
    <t>CN000000343</t>
  </si>
  <si>
    <t>CN000000344</t>
  </si>
  <si>
    <t>CN000000345</t>
  </si>
  <si>
    <t>CN000000346</t>
  </si>
  <si>
    <t>CN000000347</t>
  </si>
  <si>
    <t>CN000000348</t>
  </si>
  <si>
    <t>CN000000349</t>
  </si>
  <si>
    <t>CN000000350</t>
  </si>
  <si>
    <t>CN000000351</t>
  </si>
  <si>
    <t>CN000000352</t>
  </si>
  <si>
    <t>CN000000353</t>
  </si>
  <si>
    <t>CN000000354</t>
  </si>
  <si>
    <t>CN000000355</t>
  </si>
  <si>
    <t>CN000000356</t>
  </si>
  <si>
    <t>CN000000357</t>
  </si>
  <si>
    <t>CN000000358</t>
  </si>
  <si>
    <t>CN000000359</t>
  </si>
  <si>
    <t>CN000000360</t>
  </si>
  <si>
    <t>CN000000361</t>
  </si>
  <si>
    <t>CN000000362</t>
  </si>
  <si>
    <t>CN000000363</t>
  </si>
  <si>
    <t>CN000000364</t>
  </si>
  <si>
    <t>CN000000365</t>
  </si>
  <si>
    <t>CN000000366</t>
  </si>
  <si>
    <t>CN000000367</t>
  </si>
  <si>
    <t>CN000000368</t>
  </si>
  <si>
    <t>CN000000369</t>
  </si>
  <si>
    <t>CN000000370</t>
  </si>
  <si>
    <t>CN000000371</t>
  </si>
  <si>
    <t>CN000000372</t>
  </si>
  <si>
    <t>CN000000373</t>
  </si>
  <si>
    <t>CN000000374</t>
  </si>
  <si>
    <t>CN000000375</t>
  </si>
  <si>
    <t>CN000000376</t>
  </si>
  <si>
    <t>CN000000377</t>
  </si>
  <si>
    <t>CN000000378</t>
  </si>
  <si>
    <t>CN000000379</t>
  </si>
  <si>
    <t>CN000000380</t>
  </si>
  <si>
    <t>CN000000381</t>
  </si>
  <si>
    <t>CN000000382</t>
  </si>
  <si>
    <t>CN000000383</t>
  </si>
  <si>
    <t>CN000000384</t>
  </si>
  <si>
    <t>CN000000385</t>
  </si>
  <si>
    <t>CN000000386</t>
  </si>
  <si>
    <t>CN000000387</t>
  </si>
  <si>
    <t>CN000000388</t>
  </si>
  <si>
    <t>CN000000389</t>
  </si>
  <si>
    <t>CN000000390</t>
  </si>
  <si>
    <t>CN000000391</t>
  </si>
  <si>
    <t>CN000000392</t>
  </si>
  <si>
    <t>CN000000393</t>
  </si>
  <si>
    <t>CN000000394</t>
  </si>
  <si>
    <t>CN000000395</t>
  </si>
  <si>
    <t>CN000000396</t>
  </si>
  <si>
    <t>CN000000397</t>
  </si>
  <si>
    <t>CN000000398</t>
  </si>
  <si>
    <t>CN000000399</t>
  </si>
  <si>
    <t>CN000000400</t>
  </si>
  <si>
    <t>CN000000401</t>
  </si>
  <si>
    <t>CN000000402</t>
  </si>
  <si>
    <t>CN000000403</t>
  </si>
  <si>
    <t>CN000000404</t>
  </si>
  <si>
    <t>CN000000405</t>
  </si>
  <si>
    <t>CN000000406</t>
  </si>
  <si>
    <t>CN000000407</t>
  </si>
  <si>
    <t>CN000000408</t>
  </si>
  <si>
    <t>CN000000409</t>
  </si>
  <si>
    <t>CN000000410</t>
  </si>
  <si>
    <t>CN000000411</t>
  </si>
  <si>
    <t>CN000000412</t>
  </si>
  <si>
    <t>CN000000413</t>
  </si>
  <si>
    <t>CN000000414</t>
  </si>
  <si>
    <t>CN000000415</t>
  </si>
  <si>
    <t>CN000000416</t>
  </si>
  <si>
    <t>CN000000417</t>
  </si>
  <si>
    <t>CN000000418</t>
  </si>
  <si>
    <t>CN000000419</t>
  </si>
  <si>
    <t>CN000000420</t>
  </si>
  <si>
    <t>CN000000421</t>
  </si>
  <si>
    <t>CN000000422</t>
  </si>
  <si>
    <t>CN000000423</t>
  </si>
  <si>
    <t>CN000000424</t>
  </si>
  <si>
    <t>CN000000425</t>
  </si>
  <si>
    <t>CN000000426</t>
  </si>
  <si>
    <t>CN000000427</t>
  </si>
  <si>
    <t>CN000000428</t>
  </si>
  <si>
    <t>CN000000429</t>
  </si>
  <si>
    <t>CN000000430</t>
  </si>
  <si>
    <t>CN000000431</t>
  </si>
  <si>
    <t>CN000000432</t>
  </si>
  <si>
    <t>CN000000433</t>
  </si>
  <si>
    <t>CN000000434</t>
  </si>
  <si>
    <t>CN000000435</t>
  </si>
  <si>
    <t>CN000000436</t>
  </si>
  <si>
    <t>CN000000437</t>
  </si>
  <si>
    <t>CN000000438</t>
  </si>
  <si>
    <t>CN000000439</t>
  </si>
  <si>
    <t>CN000000440</t>
  </si>
  <si>
    <t>CN000000441</t>
  </si>
  <si>
    <t>CN000000442</t>
  </si>
  <si>
    <t>CN000000443</t>
  </si>
  <si>
    <t>CN000000444</t>
  </si>
  <si>
    <t>CN000000445</t>
  </si>
  <si>
    <t>CN000000446</t>
  </si>
  <si>
    <t>CN000000447</t>
  </si>
  <si>
    <t>CN000000448</t>
  </si>
  <si>
    <t>CN000000449</t>
  </si>
  <si>
    <t>CN000000450</t>
  </si>
  <si>
    <t>CN000000451</t>
  </si>
  <si>
    <t>CN000000452</t>
  </si>
  <si>
    <t>CN000000453</t>
  </si>
  <si>
    <t>CN000000454</t>
  </si>
  <si>
    <t>CN000000455</t>
  </si>
  <si>
    <t>CN000000456</t>
  </si>
  <si>
    <t>CN000000457</t>
  </si>
  <si>
    <t>CN000000458</t>
  </si>
  <si>
    <t>CN000000459</t>
  </si>
  <si>
    <t>CN000000460</t>
  </si>
  <si>
    <t>CN000000461</t>
  </si>
  <si>
    <t>CN000000462</t>
  </si>
  <si>
    <t>CN000000463</t>
  </si>
  <si>
    <t>CN000000464</t>
  </si>
  <si>
    <t>CN000000465</t>
  </si>
  <si>
    <t>CN000000466</t>
  </si>
  <si>
    <t>CN000000467</t>
  </si>
  <si>
    <t>CN000000468</t>
  </si>
  <si>
    <t>CN000000469</t>
  </si>
  <si>
    <t>CN000000470</t>
  </si>
  <si>
    <t>CN000000471</t>
  </si>
  <si>
    <t>CN000000472</t>
  </si>
  <si>
    <t>CN000000473</t>
  </si>
  <si>
    <t>CN000000474</t>
  </si>
  <si>
    <t>CN000000475</t>
  </si>
  <si>
    <t>CN000000476</t>
  </si>
  <si>
    <t>CN000000477</t>
  </si>
  <si>
    <t>CN000000478</t>
  </si>
  <si>
    <t>CN000000479</t>
  </si>
  <si>
    <t>CN000000480</t>
  </si>
  <si>
    <t>CN000000481</t>
  </si>
  <si>
    <t>CN000000482</t>
  </si>
  <si>
    <t>CN000000483</t>
  </si>
  <si>
    <t>CN000000484</t>
  </si>
  <si>
    <t>CN000000485</t>
  </si>
  <si>
    <t>CN000000486</t>
  </si>
  <si>
    <t>CN000000487</t>
  </si>
  <si>
    <t>CN000000488</t>
  </si>
  <si>
    <t>CN000000489</t>
  </si>
  <si>
    <t>CN000000490</t>
  </si>
  <si>
    <t>CN000000491</t>
  </si>
  <si>
    <t>CN000000492</t>
  </si>
  <si>
    <t>CN000000493</t>
  </si>
  <si>
    <t>CN000000494</t>
  </si>
  <si>
    <t>CN000000495</t>
  </si>
  <si>
    <t>CN000000496</t>
  </si>
  <si>
    <t>CN000000497</t>
  </si>
  <si>
    <t>CN000000498</t>
  </si>
  <si>
    <t>CN000000499</t>
  </si>
  <si>
    <t>CN000000500</t>
  </si>
  <si>
    <t>CN000000501</t>
  </si>
  <si>
    <t>CN000000502</t>
  </si>
  <si>
    <t>CN000000503</t>
  </si>
  <si>
    <t>CN000000504</t>
  </si>
  <si>
    <t>CN000000505</t>
  </si>
  <si>
    <t>CN000000506</t>
  </si>
  <si>
    <t>CN000000507</t>
  </si>
  <si>
    <t>CN000000508</t>
  </si>
  <si>
    <t>CN000000509</t>
  </si>
  <si>
    <t>CN000000510</t>
  </si>
  <si>
    <t>CN000000511</t>
  </si>
  <si>
    <t>CN000000512</t>
  </si>
  <si>
    <t>CN000000513</t>
  </si>
  <si>
    <t>CN000000514</t>
  </si>
  <si>
    <t>CN000000515</t>
  </si>
  <si>
    <t>CN000000516</t>
  </si>
  <si>
    <t>CN000000517</t>
  </si>
  <si>
    <t>CN000000518</t>
  </si>
  <si>
    <t>CN000000519</t>
  </si>
  <si>
    <t>CN000000520</t>
  </si>
  <si>
    <t>CN000000521</t>
  </si>
  <si>
    <t>CN000000522</t>
  </si>
  <si>
    <t>CN000000523</t>
  </si>
  <si>
    <t>CN000000524</t>
  </si>
  <si>
    <t>CN000000525</t>
  </si>
  <si>
    <t>CN000000526</t>
  </si>
  <si>
    <t>CN000000527</t>
  </si>
  <si>
    <t>CN000000528</t>
  </si>
  <si>
    <t>CN000000529</t>
  </si>
  <si>
    <t>CN000000530</t>
  </si>
  <si>
    <t>CN000000531</t>
  </si>
  <si>
    <t>CN000000532</t>
  </si>
  <si>
    <t>CN000000533</t>
  </si>
  <si>
    <t>CN000000534</t>
  </si>
  <si>
    <t>CN000000535</t>
  </si>
  <si>
    <t>CN000000536</t>
  </si>
  <si>
    <t>CN000000537</t>
  </si>
  <si>
    <t>CN000000538</t>
  </si>
  <si>
    <t>CN000000539</t>
  </si>
  <si>
    <t>CN000000540</t>
  </si>
  <si>
    <t>CN000000541</t>
  </si>
  <si>
    <t>CN000000542</t>
  </si>
  <si>
    <t>CN000000543</t>
  </si>
  <si>
    <t>CN000000544</t>
  </si>
  <si>
    <t>CN000000545</t>
  </si>
  <si>
    <t>CN000000546</t>
  </si>
  <si>
    <t>CN000000547</t>
  </si>
  <si>
    <t>CN000000548</t>
  </si>
  <si>
    <t>CN000000549</t>
  </si>
  <si>
    <t>CN000000550</t>
  </si>
  <si>
    <t>CN000000551</t>
  </si>
  <si>
    <t>CN000000552</t>
  </si>
  <si>
    <t>CN000000553</t>
  </si>
  <si>
    <t>CN000000554</t>
  </si>
  <si>
    <t>CN000000555</t>
  </si>
  <si>
    <t>CN000000556</t>
  </si>
  <si>
    <t>CN000000557</t>
  </si>
  <si>
    <t>CN000000558</t>
  </si>
  <si>
    <t>CN000000559</t>
  </si>
  <si>
    <t>CN000000560</t>
  </si>
  <si>
    <t>CN000000561</t>
  </si>
  <si>
    <t>CN000000562</t>
  </si>
  <si>
    <t>CN000000563</t>
  </si>
  <si>
    <t>CN000000564</t>
  </si>
  <si>
    <t>CN000000565</t>
  </si>
  <si>
    <t>CN000000566</t>
  </si>
  <si>
    <t>CN000000567</t>
  </si>
  <si>
    <t>CN000000568</t>
  </si>
  <si>
    <t>CN000000569</t>
  </si>
  <si>
    <t>CN000000570</t>
  </si>
  <si>
    <t>CN000000571</t>
  </si>
  <si>
    <t>CN000000572</t>
  </si>
  <si>
    <t>CN000000573</t>
  </si>
  <si>
    <t>CN000000574</t>
  </si>
  <si>
    <t>CN000000575</t>
  </si>
  <si>
    <t>CN000000576</t>
  </si>
  <si>
    <t>CN000000577</t>
  </si>
  <si>
    <t>CN000000578</t>
  </si>
  <si>
    <t>CN000000579</t>
  </si>
  <si>
    <t>CN000000580</t>
  </si>
  <si>
    <t>CN000000581</t>
  </si>
  <si>
    <t>CN000000582</t>
  </si>
  <si>
    <t>CN000000583</t>
  </si>
  <si>
    <t>CN000000584</t>
  </si>
  <si>
    <t>CN000000585</t>
  </si>
  <si>
    <t>CN000000586</t>
  </si>
  <si>
    <t>CN000000587</t>
  </si>
  <si>
    <t>CN000000588</t>
  </si>
  <si>
    <t>CN000000589</t>
  </si>
  <si>
    <t>CN000000590</t>
  </si>
  <si>
    <t>CN000000591</t>
  </si>
  <si>
    <t>CN000000592</t>
  </si>
  <si>
    <t>CN000000593</t>
  </si>
  <si>
    <t>CN000000594</t>
  </si>
  <si>
    <t>CN000000595</t>
  </si>
  <si>
    <t>CN000000596</t>
  </si>
  <si>
    <t>CN000000597</t>
  </si>
  <si>
    <t>CN000000598</t>
  </si>
  <si>
    <t>CN000000599</t>
  </si>
  <si>
    <t>CN000000600</t>
  </si>
  <si>
    <t>CN000000601</t>
  </si>
  <si>
    <t>CN000000602</t>
  </si>
  <si>
    <t>CN000000603</t>
  </si>
  <si>
    <t>CN000000604</t>
  </si>
  <si>
    <t>CN000000605</t>
  </si>
  <si>
    <t>CN000000606</t>
  </si>
  <si>
    <t>CN000000607</t>
  </si>
  <si>
    <t>CN000000608</t>
  </si>
  <si>
    <t>CN000000609</t>
  </si>
  <si>
    <t>CN000000610</t>
  </si>
  <si>
    <t>CN000000611</t>
  </si>
  <si>
    <t>CN000000612</t>
  </si>
  <si>
    <t>CN000000613</t>
  </si>
  <si>
    <t>CN000000614</t>
  </si>
  <si>
    <t>CN000000615</t>
  </si>
  <si>
    <t>CN000000616</t>
  </si>
  <si>
    <t>CN000000617</t>
  </si>
  <si>
    <t>CN000000618</t>
  </si>
  <si>
    <t>CN000000619</t>
  </si>
  <si>
    <t>CN000000620</t>
  </si>
  <si>
    <t>CN000000621</t>
  </si>
  <si>
    <t>CN000000622</t>
  </si>
  <si>
    <t>CN000000623</t>
  </si>
  <si>
    <t>CN000000624</t>
  </si>
  <si>
    <t>CN000000625</t>
  </si>
  <si>
    <t>CN000000626</t>
  </si>
  <si>
    <t>CN000000627</t>
  </si>
  <si>
    <t>CN000000628</t>
  </si>
  <si>
    <t>CN000000629</t>
  </si>
  <si>
    <t>CN000000630</t>
  </si>
  <si>
    <t>CN000000631</t>
  </si>
  <si>
    <t>CN000000632</t>
  </si>
  <si>
    <t>CN000000633</t>
  </si>
  <si>
    <t>CN000000634</t>
  </si>
  <si>
    <t>CN000000635</t>
  </si>
  <si>
    <t>CN000000636</t>
  </si>
  <si>
    <t>CN000000637</t>
  </si>
  <si>
    <t>CN000000638</t>
  </si>
  <si>
    <t>CN000000639</t>
  </si>
  <si>
    <t>CN000000640</t>
  </si>
  <si>
    <t>CN000000641</t>
  </si>
  <si>
    <t>CN000000642</t>
  </si>
  <si>
    <t>CN000000643</t>
  </si>
  <si>
    <t>CN000000644</t>
  </si>
  <si>
    <t>CN000000645</t>
  </si>
  <si>
    <t>CN000000646</t>
  </si>
  <si>
    <t>CN000000647</t>
  </si>
  <si>
    <t>CN000000648</t>
  </si>
  <si>
    <t>CN000000649</t>
  </si>
  <si>
    <t>CN000000650</t>
  </si>
  <si>
    <t>CN000000651</t>
  </si>
  <si>
    <t>CN000000652</t>
  </si>
  <si>
    <t>CN000000653</t>
  </si>
  <si>
    <t>CN000000654</t>
  </si>
  <si>
    <t>CN000000655</t>
  </si>
  <si>
    <t>CN000000656</t>
  </si>
  <si>
    <t>CN000000657</t>
  </si>
  <si>
    <t>CN000000658</t>
  </si>
  <si>
    <t>CN000000659</t>
  </si>
  <si>
    <t>CN000000660</t>
  </si>
  <si>
    <t>CN000000661</t>
  </si>
  <si>
    <t>CN000000662</t>
  </si>
  <si>
    <t>CN000000663</t>
  </si>
  <si>
    <t>CN000000664</t>
  </si>
  <si>
    <t>CN000000665</t>
  </si>
  <si>
    <t>CN000000666</t>
  </si>
  <si>
    <t>CN000000667</t>
  </si>
  <si>
    <t>CN000000668</t>
  </si>
  <si>
    <t>CN000000669</t>
  </si>
  <si>
    <t>CN000000670</t>
  </si>
  <si>
    <t>CN000000671</t>
  </si>
  <si>
    <t>CN000000672</t>
  </si>
  <si>
    <t>CN000000673</t>
  </si>
  <si>
    <t>CN000000674</t>
  </si>
  <si>
    <t>CN000000675</t>
  </si>
  <si>
    <t>CN000000676</t>
  </si>
  <si>
    <t>CN000000677</t>
  </si>
  <si>
    <t>CN000000678</t>
  </si>
  <si>
    <t>CN000000679</t>
  </si>
  <si>
    <t>CN000000680</t>
  </si>
  <si>
    <t>CN000000681</t>
  </si>
  <si>
    <t>CN000000682</t>
  </si>
  <si>
    <t>CN000000683</t>
  </si>
  <si>
    <t>CN000000684</t>
  </si>
  <si>
    <t>CN000000685</t>
  </si>
  <si>
    <t>CN000000686</t>
  </si>
  <si>
    <t>CN000000687</t>
  </si>
  <si>
    <t>CN000000688</t>
  </si>
  <si>
    <t>CN000000689</t>
  </si>
  <si>
    <t>CN000000690</t>
  </si>
  <si>
    <t>CN000000691</t>
  </si>
  <si>
    <t>CN000000692</t>
  </si>
  <si>
    <t>CN000000693</t>
  </si>
  <si>
    <t>CN000000694</t>
  </si>
  <si>
    <t>CN000000695</t>
  </si>
  <si>
    <t>CN000000696</t>
  </si>
  <si>
    <t>CN000000697</t>
  </si>
  <si>
    <t>CN000000698</t>
  </si>
  <si>
    <t>CN000000699</t>
  </si>
  <si>
    <t>CN000000700</t>
  </si>
  <si>
    <t>CN000000701</t>
  </si>
  <si>
    <t>CN000000702</t>
  </si>
  <si>
    <t>CN000000703</t>
  </si>
  <si>
    <t>CN000000704</t>
  </si>
  <si>
    <t>CN000000705</t>
  </si>
  <si>
    <t>CN000000706</t>
  </si>
  <si>
    <t>CN000000707</t>
  </si>
  <si>
    <t>CN000000708</t>
  </si>
  <si>
    <t>CN000000709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</si>
</sst>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lightUp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7">
    <xf numFmtId="0" fontId="0" fillId="0" borderId="0" xfId="0"/>
    <xf numFmtId="9" fontId="0" fillId="0" borderId="0" xfId="0" applyNumberFormat="1"/>
    <xf numFmtId="164" fontId="0" fillId="0" borderId="0" xfId="1" applyNumberFormat="1" applyFont="1"/>
    <xf numFmtId="0" fontId="0" fillId="0" borderId="0" xfId="0" applyNumberFormat="1"/>
    <xf numFmtId="0" fontId="0" fillId="2" borderId="0" xfId="0" applyFill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2" applyFont="1"/>
    <xf numFmtId="43" fontId="0" fillId="2" borderId="0" xfId="2" applyFont="1" applyFill="1"/>
    <xf numFmtId="165" fontId="0" fillId="0" borderId="0" xfId="0" applyNumberFormat="1"/>
    <xf numFmtId="43" fontId="0" fillId="0" borderId="0" xfId="0" applyNumberFormat="1"/>
    <xf numFmtId="0" fontId="0" fillId="0" borderId="1" xfId="0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right"/>
    </xf>
    <xf numFmtId="1" fontId="0" fillId="0" borderId="0" xfId="0" applyNumberFormat="1"/>
    <xf numFmtId="166" fontId="0" fillId="0" borderId="0" xfId="0" applyNumberFormat="1"/>
    <xf numFmtId="0" fontId="0" fillId="0" borderId="5" xfId="0" applyBorder="1" applyAlignment="1">
      <alignment horizontal="center"/>
    </xf>
    <xf numFmtId="166" fontId="0" fillId="0" borderId="4" xfId="0" applyNumberFormat="1" applyBorder="1"/>
    <xf numFmtId="0" fontId="0" fillId="0" borderId="6" xfId="0" applyBorder="1"/>
    <xf numFmtId="0" fontId="0" fillId="0" borderId="0" xfId="0" applyAlignment="1">
      <alignment horizontal="right"/>
    </xf>
    <xf numFmtId="9" fontId="0" fillId="0" borderId="0" xfId="1" applyFont="1"/>
    <xf numFmtId="9" fontId="0" fillId="0" borderId="4" xfId="1" applyFont="1" applyBorder="1"/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7" xfId="0" applyBorder="1"/>
    <xf numFmtId="0" fontId="0" fillId="0" borderId="9" xfId="0" applyBorder="1"/>
    <xf numFmtId="1" fontId="0" fillId="0" borderId="0" xfId="0" applyNumberFormat="1" applyFill="1" applyBorder="1"/>
    <xf numFmtId="0" fontId="0" fillId="0" borderId="2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3" fontId="0" fillId="0" borderId="0" xfId="0" applyNumberFormat="1"/>
    <xf numFmtId="3" fontId="0" fillId="0" borderId="0" xfId="1" applyNumberFormat="1" applyFont="1"/>
    <xf numFmtId="3" fontId="0" fillId="0" borderId="4" xfId="1" applyNumberFormat="1" applyFont="1" applyBorder="1"/>
    <xf numFmtId="164" fontId="0" fillId="0" borderId="0" xfId="0" applyNumberFormat="1"/>
    <xf numFmtId="164" fontId="0" fillId="0" borderId="1" xfId="1" applyNumberFormat="1" applyFont="1" applyBorder="1"/>
    <xf numFmtId="3" fontId="0" fillId="0" borderId="1" xfId="0" applyNumberFormat="1" applyBorder="1"/>
    <xf numFmtId="0" fontId="0" fillId="0" borderId="0" xfId="0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right"/>
    </xf>
    <xf numFmtId="3" fontId="0" fillId="3" borderId="0" xfId="0" applyNumberFormat="1" applyFill="1"/>
    <xf numFmtId="3" fontId="0" fillId="0" borderId="2" xfId="0" applyNumberFormat="1" applyBorder="1"/>
    <xf numFmtId="0" fontId="0" fillId="0" borderId="5" xfId="0" applyBorder="1"/>
    <xf numFmtId="3" fontId="0" fillId="0" borderId="4" xfId="0" applyNumberFormat="1" applyBorder="1"/>
    <xf numFmtId="3" fontId="0" fillId="0" borderId="5" xfId="0" applyNumberFormat="1" applyBorder="1"/>
    <xf numFmtId="0" fontId="0" fillId="0" borderId="0" xfId="0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/>
    <xf numFmtId="0" fontId="3" fillId="0" borderId="0" xfId="0" applyFont="1"/>
    <xf numFmtId="0" fontId="0" fillId="0" borderId="0" xfId="0" applyBorder="1"/>
    <xf numFmtId="0" fontId="0" fillId="0" borderId="0" xfId="0" applyFont="1"/>
    <xf numFmtId="0" fontId="4" fillId="0" borderId="0" xfId="0" applyFont="1"/>
    <xf numFmtId="0" fontId="4" fillId="0" borderId="0" xfId="0" quotePrefix="1" applyFont="1"/>
    <xf numFmtId="1" fontId="0" fillId="0" borderId="7" xfId="0" applyNumberFormat="1" applyBorder="1"/>
    <xf numFmtId="0" fontId="3" fillId="0" borderId="0" xfId="0" applyFont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0" fillId="0" borderId="0" xfId="0" applyBorder="1" applyAlignment="1">
      <alignment horizontal="centerContinuous"/>
    </xf>
    <xf numFmtId="3" fontId="0" fillId="0" borderId="10" xfId="0" applyNumberFormat="1" applyBorder="1"/>
    <xf numFmtId="3" fontId="0" fillId="0" borderId="11" xfId="0" applyNumberFormat="1" applyBorder="1"/>
    <xf numFmtId="3" fontId="0" fillId="0" borderId="6" xfId="0" applyNumberFormat="1" applyBorder="1"/>
    <xf numFmtId="3" fontId="0" fillId="0" borderId="0" xfId="0" applyNumberFormat="1" applyFill="1" applyBorder="1"/>
  </cellXfs>
  <cellStyles count="3">
    <cellStyle name="Comma" xfId="2" builtinId="3"/>
    <cellStyle name="Normal" xfId="0" builtinId="0"/>
    <cellStyle name="Percent" xfId="1" builtinId="5"/>
  </cellStyles>
  <dxfs count="5">
    <dxf>
      <numFmt numFmtId="165" formatCode="_(* #,##0_);_(* \(#,##0\);_(* &quot;-&quot;??_);_(@_)"/>
    </dxf>
    <dxf>
      <numFmt numFmtId="167" formatCode="_(* #,##0.0_);_(* \(#,##0.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3977.742058101852" createdVersion="6" refreshedVersion="6" minRefreshableVersion="3" recordCount="709">
  <cacheSource type="worksheet">
    <worksheetSource ref="A1:V710" sheet="lossrun"/>
  </cacheSource>
  <cacheFields count="22">
    <cacheField name="Claim_No" numFmtId="0">
      <sharedItems/>
    </cacheField>
    <cacheField name="LossYYYY" numFmtId="0">
      <sharedItems containsSemiMixedTypes="0" containsString="0" containsNumber="1" containsInteger="1" minValue="2010" maxValue="2019" count="10">
        <n v="2010"/>
        <n v="2011"/>
        <n v="2012"/>
        <n v="2013"/>
        <n v="2014"/>
        <n v="2015"/>
        <n v="2016"/>
        <n v="2017"/>
        <n v="2018"/>
        <n v="2019"/>
      </sharedItems>
    </cacheField>
    <cacheField name="ReptYYYY" numFmtId="0">
      <sharedItems containsSemiMixedTypes="0" containsString="0" containsNumber="1" containsInteger="1" minValue="2010" maxValue="2019" count="10">
        <n v="2010"/>
        <n v="2011"/>
        <n v="2012"/>
        <n v="2013"/>
        <n v="2014"/>
        <n v="2015"/>
        <n v="2016"/>
        <n v="2017"/>
        <n v="2018"/>
        <n v="2019"/>
      </sharedItems>
    </cacheField>
    <cacheField name="CloseYYYY" numFmtId="0">
      <sharedItems containsString="0" containsBlank="1" containsNumber="1" containsInteger="1" minValue="2010" maxValue="2019"/>
    </cacheField>
    <cacheField name="Paid_Loss" numFmtId="43">
      <sharedItems containsSemiMixedTypes="0" containsString="0" containsNumber="1" minValue="0" maxValue="584.2468252762435"/>
    </cacheField>
    <cacheField name="Paid_ALAE" numFmtId="43">
      <sharedItems containsSemiMixedTypes="0" containsString="0" containsNumber="1" minValue="0" maxValue="173.64852853240683"/>
    </cacheField>
    <cacheField name="Case_Loss" numFmtId="43">
      <sharedItems containsSemiMixedTypes="0" containsString="0" containsNumber="1" minValue="0" maxValue="227.87333707216956"/>
    </cacheField>
    <cacheField name="Case_ALAE" numFmtId="43">
      <sharedItems containsSemiMixedTypes="0" containsString="0" containsNumber="1" minValue="0" maxValue="128.89370155308222"/>
    </cacheField>
    <cacheField name="Rptd_Count" numFmtId="0">
      <sharedItems containsSemiMixedTypes="0" containsString="0" containsNumber="1" containsInteger="1" minValue="1" maxValue="1"/>
    </cacheField>
    <cacheField name="Open_Count" numFmtId="0">
      <sharedItems containsSemiMixedTypes="0" containsString="0" containsNumber="1" containsInteger="1" minValue="0" maxValue="1" count="2">
        <n v="0"/>
        <n v="1"/>
      </sharedItems>
    </cacheField>
    <cacheField name="Closed_Count" numFmtId="0">
      <sharedItems containsSemiMixedTypes="0" containsString="0" containsNumber="1" containsInteger="1" minValue="0" maxValue="1"/>
    </cacheField>
    <cacheField name="CwPL_Count" numFmtId="0">
      <sharedItems containsSemiMixedTypes="0" containsString="0" containsNumber="1" containsInteger="1" minValue="0" maxValue="1"/>
    </cacheField>
    <cacheField name="CwPL_XS_Count" numFmtId="0">
      <sharedItems containsSemiMixedTypes="0" containsString="0" containsNumber="1" containsInteger="1" minValue="0" maxValue="1"/>
    </cacheField>
    <cacheField name="CwPAO_Count" numFmtId="0">
      <sharedItems containsSemiMixedTypes="0" containsString="0" containsNumber="1" containsInteger="1" minValue="0" maxValue="1"/>
    </cacheField>
    <cacheField name="CwoP_Count" numFmtId="0">
      <sharedItems containsSemiMixedTypes="0" containsString="0" containsNumber="1" containsInteger="1" minValue="0" maxValue="1"/>
    </cacheField>
    <cacheField name="Age_LR" numFmtId="0">
      <sharedItems containsSemiMixedTypes="0" containsString="0" containsNumber="1" containsInteger="1" minValue="12" maxValue="120" count="10">
        <n v="12"/>
        <n v="24"/>
        <n v="36"/>
        <n v="48"/>
        <n v="60"/>
        <n v="72"/>
        <n v="84"/>
        <n v="96"/>
        <n v="108"/>
        <n v="120"/>
      </sharedItems>
    </cacheField>
    <cacheField name="Age_RC" numFmtId="0">
      <sharedItems containsSemiMixedTypes="0" containsString="0" containsNumber="1" containsInteger="1" minValue="-24216" maxValue="72" count="12">
        <n v="24"/>
        <n v="12"/>
        <n v="48"/>
        <n v="36"/>
        <n v="60"/>
        <n v="72"/>
        <n v="-24156"/>
        <n v="-24168"/>
        <n v="-24180"/>
        <n v="-24192"/>
        <n v="-24204"/>
        <n v="-24216"/>
      </sharedItems>
    </cacheField>
    <cacheField name="CwPL_Paid_Loss" numFmtId="43">
      <sharedItems containsSemiMixedTypes="0" containsString="0" containsNumber="1" minValue="0" maxValue="584.2468252762435"/>
    </cacheField>
    <cacheField name="CwPL_Ltd_Paid_Loss" numFmtId="43">
      <sharedItems containsSemiMixedTypes="0" containsString="0" containsNumber="1" minValue="0" maxValue="200"/>
    </cacheField>
    <cacheField name="CwPL_XS_Paid_Loss" numFmtId="43">
      <sharedItems containsSemiMixedTypes="0" containsString="0" containsNumber="1" minValue="0" maxValue="384.2468252762435"/>
    </cacheField>
    <cacheField name="CwPL_Paid_ALAE" numFmtId="43">
      <sharedItems containsSemiMixedTypes="0" containsString="0" containsNumber="1" minValue="0" maxValue="173.64852853240683"/>
    </cacheField>
    <cacheField name="CwPAO_Paid_ALAE" numFmtId="43">
      <sharedItems containsSemiMixedTypes="0" containsString="0" containsNumber="1" minValue="0" maxValue="39.82324651495692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09">
  <r>
    <s v="CN000000001"/>
    <x v="0"/>
    <x v="0"/>
    <n v="2011"/>
    <n v="0"/>
    <n v="2.8556737269106423"/>
    <n v="0"/>
    <n v="0"/>
    <n v="1"/>
    <x v="0"/>
    <n v="1"/>
    <n v="0"/>
    <n v="0"/>
    <n v="1"/>
    <n v="0"/>
    <x v="0"/>
    <x v="0"/>
    <n v="0"/>
    <n v="0"/>
    <n v="0"/>
    <n v="0"/>
    <n v="2.8556737269106423"/>
  </r>
  <r>
    <s v="CN000000002"/>
    <x v="0"/>
    <x v="0"/>
    <n v="2011"/>
    <n v="0"/>
    <n v="9.8758140390135178"/>
    <n v="0"/>
    <n v="0"/>
    <n v="1"/>
    <x v="0"/>
    <n v="1"/>
    <n v="0"/>
    <n v="0"/>
    <n v="1"/>
    <n v="0"/>
    <x v="0"/>
    <x v="0"/>
    <n v="0"/>
    <n v="0"/>
    <n v="0"/>
    <n v="0"/>
    <n v="9.8758140390135178"/>
  </r>
  <r>
    <s v="CN000000003"/>
    <x v="0"/>
    <x v="0"/>
    <n v="2010"/>
    <n v="0"/>
    <n v="0"/>
    <n v="0"/>
    <n v="0"/>
    <n v="1"/>
    <x v="0"/>
    <n v="1"/>
    <n v="0"/>
    <n v="0"/>
    <n v="0"/>
    <n v="1"/>
    <x v="0"/>
    <x v="1"/>
    <n v="0"/>
    <n v="0"/>
    <n v="0"/>
    <n v="0"/>
    <n v="0"/>
  </r>
  <r>
    <s v="CN000000004"/>
    <x v="0"/>
    <x v="0"/>
    <n v="2011"/>
    <n v="0"/>
    <n v="4.0045341944948403"/>
    <n v="0"/>
    <n v="0"/>
    <n v="1"/>
    <x v="0"/>
    <n v="1"/>
    <n v="0"/>
    <n v="0"/>
    <n v="1"/>
    <n v="0"/>
    <x v="0"/>
    <x v="0"/>
    <n v="0"/>
    <n v="0"/>
    <n v="0"/>
    <n v="0"/>
    <n v="4.0045341944948403"/>
  </r>
  <r>
    <s v="CN000000005"/>
    <x v="0"/>
    <x v="0"/>
    <n v="2011"/>
    <n v="0"/>
    <n v="0"/>
    <n v="0"/>
    <n v="0"/>
    <n v="1"/>
    <x v="0"/>
    <n v="1"/>
    <n v="0"/>
    <n v="0"/>
    <n v="0"/>
    <n v="1"/>
    <x v="0"/>
    <x v="0"/>
    <n v="0"/>
    <n v="0"/>
    <n v="0"/>
    <n v="0"/>
    <n v="0"/>
  </r>
  <r>
    <s v="CN000000006"/>
    <x v="0"/>
    <x v="0"/>
    <n v="2010"/>
    <n v="0"/>
    <n v="1.230282293047291"/>
    <n v="0"/>
    <n v="0"/>
    <n v="1"/>
    <x v="0"/>
    <n v="1"/>
    <n v="0"/>
    <n v="0"/>
    <n v="1"/>
    <n v="0"/>
    <x v="0"/>
    <x v="1"/>
    <n v="0"/>
    <n v="0"/>
    <n v="0"/>
    <n v="0"/>
    <n v="1.230282293047291"/>
  </r>
  <r>
    <s v="CN000000007"/>
    <x v="0"/>
    <x v="0"/>
    <n v="2010"/>
    <n v="0"/>
    <n v="0"/>
    <n v="0"/>
    <n v="0"/>
    <n v="1"/>
    <x v="0"/>
    <n v="1"/>
    <n v="0"/>
    <n v="0"/>
    <n v="0"/>
    <n v="1"/>
    <x v="0"/>
    <x v="1"/>
    <n v="0"/>
    <n v="0"/>
    <n v="0"/>
    <n v="0"/>
    <n v="0"/>
  </r>
  <r>
    <s v="CN000000008"/>
    <x v="0"/>
    <x v="0"/>
    <n v="2010"/>
    <n v="0"/>
    <n v="0.38728130402160027"/>
    <n v="0"/>
    <n v="0"/>
    <n v="1"/>
    <x v="0"/>
    <n v="1"/>
    <n v="0"/>
    <n v="0"/>
    <n v="1"/>
    <n v="0"/>
    <x v="0"/>
    <x v="1"/>
    <n v="0"/>
    <n v="0"/>
    <n v="0"/>
    <n v="0"/>
    <n v="0.38728130402160027"/>
  </r>
  <r>
    <s v="CN000000009"/>
    <x v="0"/>
    <x v="0"/>
    <n v="2013"/>
    <n v="54.023414535812719"/>
    <n v="29.173167547948669"/>
    <n v="0"/>
    <n v="0"/>
    <n v="1"/>
    <x v="0"/>
    <n v="1"/>
    <n v="1"/>
    <n v="0"/>
    <n v="0"/>
    <n v="0"/>
    <x v="0"/>
    <x v="2"/>
    <n v="54.023414535812719"/>
    <n v="54.023414535812719"/>
    <n v="0"/>
    <n v="29.173167547948669"/>
    <n v="0"/>
  </r>
  <r>
    <s v="CN000000010"/>
    <x v="0"/>
    <x v="0"/>
    <n v="2013"/>
    <n v="82.586159932397081"/>
    <n v="42.44597746260397"/>
    <n v="0"/>
    <n v="0"/>
    <n v="1"/>
    <x v="0"/>
    <n v="1"/>
    <n v="1"/>
    <n v="0"/>
    <n v="0"/>
    <n v="0"/>
    <x v="0"/>
    <x v="2"/>
    <n v="82.586159932397081"/>
    <n v="82.586159932397081"/>
    <n v="0"/>
    <n v="42.44597746260397"/>
    <n v="0"/>
  </r>
  <r>
    <s v="CN000000011"/>
    <x v="0"/>
    <x v="0"/>
    <n v="2011"/>
    <n v="0"/>
    <n v="2.5913445946185227"/>
    <n v="0"/>
    <n v="0"/>
    <n v="1"/>
    <x v="0"/>
    <n v="1"/>
    <n v="0"/>
    <n v="0"/>
    <n v="1"/>
    <n v="0"/>
    <x v="0"/>
    <x v="0"/>
    <n v="0"/>
    <n v="0"/>
    <n v="0"/>
    <n v="0"/>
    <n v="2.5913445946185227"/>
  </r>
  <r>
    <s v="CN000000012"/>
    <x v="0"/>
    <x v="0"/>
    <n v="2011"/>
    <n v="38.431900757727746"/>
    <n v="8.8962616180585687"/>
    <n v="0"/>
    <n v="0"/>
    <n v="1"/>
    <x v="0"/>
    <n v="1"/>
    <n v="1"/>
    <n v="0"/>
    <n v="0"/>
    <n v="0"/>
    <x v="0"/>
    <x v="0"/>
    <n v="38.431900757727746"/>
    <n v="38.431900757727746"/>
    <n v="0"/>
    <n v="8.8962616180585687"/>
    <n v="0"/>
  </r>
  <r>
    <s v="CN000000013"/>
    <x v="0"/>
    <x v="1"/>
    <n v="2013"/>
    <n v="51.38862770880538"/>
    <n v="16.789788110369901"/>
    <n v="0"/>
    <n v="0"/>
    <n v="1"/>
    <x v="0"/>
    <n v="1"/>
    <n v="1"/>
    <n v="0"/>
    <n v="0"/>
    <n v="0"/>
    <x v="1"/>
    <x v="3"/>
    <n v="51.38862770880538"/>
    <n v="51.38862770880538"/>
    <n v="0"/>
    <n v="16.789788110369901"/>
    <n v="0"/>
  </r>
  <r>
    <s v="CN000000014"/>
    <x v="0"/>
    <x v="1"/>
    <n v="2012"/>
    <n v="28.638134457640255"/>
    <n v="16.036525793783817"/>
    <n v="0"/>
    <n v="0"/>
    <n v="1"/>
    <x v="0"/>
    <n v="1"/>
    <n v="1"/>
    <n v="0"/>
    <n v="0"/>
    <n v="0"/>
    <x v="1"/>
    <x v="0"/>
    <n v="28.638134457640255"/>
    <n v="28.638134457640255"/>
    <n v="0"/>
    <n v="16.036525793783817"/>
    <n v="0"/>
  </r>
  <r>
    <s v="CN000000015"/>
    <x v="0"/>
    <x v="1"/>
    <n v="2015"/>
    <n v="70.797174252807821"/>
    <n v="80.036168168426784"/>
    <n v="0"/>
    <n v="0"/>
    <n v="1"/>
    <x v="0"/>
    <n v="1"/>
    <n v="1"/>
    <n v="0"/>
    <n v="0"/>
    <n v="0"/>
    <x v="1"/>
    <x v="4"/>
    <n v="70.797174252807821"/>
    <n v="70.797174252807821"/>
    <n v="0"/>
    <n v="80.036168168426784"/>
    <n v="0"/>
  </r>
  <r>
    <s v="CN000000016"/>
    <x v="1"/>
    <x v="1"/>
    <n v="2011"/>
    <n v="0"/>
    <n v="0"/>
    <n v="0"/>
    <n v="0"/>
    <n v="1"/>
    <x v="0"/>
    <n v="1"/>
    <n v="0"/>
    <n v="0"/>
    <n v="0"/>
    <n v="1"/>
    <x v="0"/>
    <x v="1"/>
    <n v="0"/>
    <n v="0"/>
    <n v="0"/>
    <n v="0"/>
    <n v="0"/>
  </r>
  <r>
    <s v="CN000000017"/>
    <x v="1"/>
    <x v="1"/>
    <n v="2011"/>
    <n v="0"/>
    <n v="0.78005477185854377"/>
    <n v="0"/>
    <n v="0"/>
    <n v="1"/>
    <x v="0"/>
    <n v="1"/>
    <n v="0"/>
    <n v="0"/>
    <n v="1"/>
    <n v="0"/>
    <x v="0"/>
    <x v="1"/>
    <n v="0"/>
    <n v="0"/>
    <n v="0"/>
    <n v="0"/>
    <n v="0.78005477185854377"/>
  </r>
  <r>
    <s v="CN000000018"/>
    <x v="0"/>
    <x v="1"/>
    <n v="2014"/>
    <n v="42.986584770854748"/>
    <n v="36.84641785586431"/>
    <n v="0"/>
    <n v="0"/>
    <n v="1"/>
    <x v="0"/>
    <n v="1"/>
    <n v="1"/>
    <n v="0"/>
    <n v="0"/>
    <n v="0"/>
    <x v="1"/>
    <x v="2"/>
    <n v="42.986584770854748"/>
    <n v="42.986584770854748"/>
    <n v="0"/>
    <n v="36.84641785586431"/>
    <n v="0"/>
  </r>
  <r>
    <s v="CN000000019"/>
    <x v="0"/>
    <x v="1"/>
    <n v="2015"/>
    <n v="45.203886579851797"/>
    <n v="33.34086278604201"/>
    <n v="0"/>
    <n v="0"/>
    <n v="1"/>
    <x v="0"/>
    <n v="1"/>
    <n v="1"/>
    <n v="0"/>
    <n v="0"/>
    <n v="0"/>
    <x v="1"/>
    <x v="4"/>
    <n v="45.203886579851797"/>
    <n v="45.203886579851797"/>
    <n v="0"/>
    <n v="33.34086278604201"/>
    <n v="0"/>
  </r>
  <r>
    <s v="CN000000020"/>
    <x v="0"/>
    <x v="1"/>
    <n v="2015"/>
    <n v="73.941787542987569"/>
    <n v="27.853217063210991"/>
    <n v="0"/>
    <n v="0"/>
    <n v="1"/>
    <x v="0"/>
    <n v="1"/>
    <n v="1"/>
    <n v="0"/>
    <n v="0"/>
    <n v="0"/>
    <x v="1"/>
    <x v="4"/>
    <n v="73.941787542987569"/>
    <n v="73.941787542987569"/>
    <n v="0"/>
    <n v="27.853217063210991"/>
    <n v="0"/>
  </r>
  <r>
    <s v="CN000000021"/>
    <x v="1"/>
    <x v="1"/>
    <n v="2011"/>
    <n v="0"/>
    <n v="0"/>
    <n v="0"/>
    <n v="0"/>
    <n v="1"/>
    <x v="0"/>
    <n v="1"/>
    <n v="0"/>
    <n v="0"/>
    <n v="0"/>
    <n v="1"/>
    <x v="0"/>
    <x v="1"/>
    <n v="0"/>
    <n v="0"/>
    <n v="0"/>
    <n v="0"/>
    <n v="0"/>
  </r>
  <r>
    <s v="CN000000022"/>
    <x v="1"/>
    <x v="1"/>
    <n v="2014"/>
    <n v="0"/>
    <n v="39.823246514956928"/>
    <n v="0"/>
    <n v="0"/>
    <n v="1"/>
    <x v="0"/>
    <n v="1"/>
    <n v="0"/>
    <n v="0"/>
    <n v="1"/>
    <n v="0"/>
    <x v="0"/>
    <x v="2"/>
    <n v="0"/>
    <n v="0"/>
    <n v="0"/>
    <n v="0"/>
    <n v="39.823246514956928"/>
  </r>
  <r>
    <s v="CN000000023"/>
    <x v="1"/>
    <x v="1"/>
    <n v="2014"/>
    <n v="127.28788206103151"/>
    <n v="20.446774775895719"/>
    <n v="0"/>
    <n v="0"/>
    <n v="1"/>
    <x v="0"/>
    <n v="1"/>
    <n v="1"/>
    <n v="0"/>
    <n v="0"/>
    <n v="0"/>
    <x v="0"/>
    <x v="2"/>
    <n v="127.28788206103151"/>
    <n v="127.28788206103151"/>
    <n v="0"/>
    <n v="20.446774775895719"/>
    <n v="0"/>
  </r>
  <r>
    <s v="CN000000024"/>
    <x v="0"/>
    <x v="1"/>
    <n v="2012"/>
    <n v="0"/>
    <n v="2.2065497653708892"/>
    <n v="0"/>
    <n v="0"/>
    <n v="1"/>
    <x v="0"/>
    <n v="1"/>
    <n v="0"/>
    <n v="0"/>
    <n v="1"/>
    <n v="0"/>
    <x v="1"/>
    <x v="0"/>
    <n v="0"/>
    <n v="0"/>
    <n v="0"/>
    <n v="0"/>
    <n v="2.2065497653708892"/>
  </r>
  <r>
    <s v="CN000000025"/>
    <x v="1"/>
    <x v="1"/>
    <n v="2011"/>
    <n v="0"/>
    <n v="0"/>
    <n v="0"/>
    <n v="0"/>
    <n v="1"/>
    <x v="0"/>
    <n v="1"/>
    <n v="0"/>
    <n v="0"/>
    <n v="0"/>
    <n v="1"/>
    <x v="0"/>
    <x v="1"/>
    <n v="0"/>
    <n v="0"/>
    <n v="0"/>
    <n v="0"/>
    <n v="0"/>
  </r>
  <r>
    <s v="CN000000026"/>
    <x v="0"/>
    <x v="1"/>
    <n v="2011"/>
    <n v="0"/>
    <n v="1.0097295264841584"/>
    <n v="0"/>
    <n v="0"/>
    <n v="1"/>
    <x v="0"/>
    <n v="1"/>
    <n v="0"/>
    <n v="0"/>
    <n v="1"/>
    <n v="0"/>
    <x v="1"/>
    <x v="1"/>
    <n v="0"/>
    <n v="0"/>
    <n v="0"/>
    <n v="0"/>
    <n v="1.0097295264841584"/>
  </r>
  <r>
    <s v="CN000000027"/>
    <x v="0"/>
    <x v="1"/>
    <n v="2013"/>
    <n v="0"/>
    <n v="13.824028734903475"/>
    <n v="0"/>
    <n v="0"/>
    <n v="1"/>
    <x v="0"/>
    <n v="1"/>
    <n v="0"/>
    <n v="0"/>
    <n v="1"/>
    <n v="0"/>
    <x v="1"/>
    <x v="3"/>
    <n v="0"/>
    <n v="0"/>
    <n v="0"/>
    <n v="0"/>
    <n v="13.824028734903475"/>
  </r>
  <r>
    <s v="CN000000028"/>
    <x v="1"/>
    <x v="1"/>
    <n v="2016"/>
    <n v="49.327329240386376"/>
    <n v="92.581351606891133"/>
    <n v="0"/>
    <n v="0"/>
    <n v="1"/>
    <x v="0"/>
    <n v="1"/>
    <n v="1"/>
    <n v="0"/>
    <n v="0"/>
    <n v="0"/>
    <x v="0"/>
    <x v="5"/>
    <n v="49.327329240386376"/>
    <n v="49.327329240386376"/>
    <n v="0"/>
    <n v="92.581351606891133"/>
    <n v="0"/>
  </r>
  <r>
    <s v="CN000000029"/>
    <x v="1"/>
    <x v="1"/>
    <n v="2012"/>
    <n v="0"/>
    <n v="7.1478290784839356"/>
    <n v="0"/>
    <n v="0"/>
    <n v="1"/>
    <x v="0"/>
    <n v="1"/>
    <n v="0"/>
    <n v="0"/>
    <n v="1"/>
    <n v="0"/>
    <x v="0"/>
    <x v="0"/>
    <n v="0"/>
    <n v="0"/>
    <n v="0"/>
    <n v="0"/>
    <n v="7.1478290784839356"/>
  </r>
  <r>
    <s v="CN000000030"/>
    <x v="0"/>
    <x v="1"/>
    <n v="2011"/>
    <n v="0"/>
    <n v="0"/>
    <n v="0"/>
    <n v="0"/>
    <n v="1"/>
    <x v="0"/>
    <n v="1"/>
    <n v="0"/>
    <n v="0"/>
    <n v="0"/>
    <n v="1"/>
    <x v="1"/>
    <x v="1"/>
    <n v="0"/>
    <n v="0"/>
    <n v="0"/>
    <n v="0"/>
    <n v="0"/>
  </r>
  <r>
    <s v="CN000000031"/>
    <x v="1"/>
    <x v="1"/>
    <n v="2012"/>
    <n v="0"/>
    <n v="3.2741899590582886"/>
    <n v="0"/>
    <n v="0"/>
    <n v="1"/>
    <x v="0"/>
    <n v="1"/>
    <n v="0"/>
    <n v="0"/>
    <n v="1"/>
    <n v="0"/>
    <x v="0"/>
    <x v="0"/>
    <n v="0"/>
    <n v="0"/>
    <n v="0"/>
    <n v="0"/>
    <n v="3.2741899590582886"/>
  </r>
  <r>
    <s v="CN000000032"/>
    <x v="0"/>
    <x v="2"/>
    <n v="2014"/>
    <n v="32.726403879058644"/>
    <n v="11.238848518201694"/>
    <n v="0"/>
    <n v="0"/>
    <n v="1"/>
    <x v="0"/>
    <n v="1"/>
    <n v="1"/>
    <n v="0"/>
    <n v="0"/>
    <n v="0"/>
    <x v="2"/>
    <x v="3"/>
    <n v="32.726403879058644"/>
    <n v="32.726403879058644"/>
    <n v="0"/>
    <n v="11.238848518201694"/>
    <n v="0"/>
  </r>
  <r>
    <s v="CN000000033"/>
    <x v="0"/>
    <x v="2"/>
    <n v="2012"/>
    <n v="0"/>
    <n v="0"/>
    <n v="0"/>
    <n v="0"/>
    <n v="1"/>
    <x v="0"/>
    <n v="1"/>
    <n v="0"/>
    <n v="0"/>
    <n v="0"/>
    <n v="1"/>
    <x v="2"/>
    <x v="1"/>
    <n v="0"/>
    <n v="0"/>
    <n v="0"/>
    <n v="0"/>
    <n v="0"/>
  </r>
  <r>
    <s v="CN000000034"/>
    <x v="0"/>
    <x v="2"/>
    <n v="2014"/>
    <n v="0"/>
    <n v="18.6519060402455"/>
    <n v="0"/>
    <n v="0"/>
    <n v="1"/>
    <x v="0"/>
    <n v="1"/>
    <n v="0"/>
    <n v="0"/>
    <n v="1"/>
    <n v="0"/>
    <x v="2"/>
    <x v="3"/>
    <n v="0"/>
    <n v="0"/>
    <n v="0"/>
    <n v="0"/>
    <n v="18.6519060402455"/>
  </r>
  <r>
    <s v="CN000000035"/>
    <x v="0"/>
    <x v="2"/>
    <n v="2012"/>
    <n v="0"/>
    <n v="1.1172023847404813"/>
    <n v="0"/>
    <n v="0"/>
    <n v="1"/>
    <x v="0"/>
    <n v="1"/>
    <n v="0"/>
    <n v="0"/>
    <n v="1"/>
    <n v="0"/>
    <x v="2"/>
    <x v="1"/>
    <n v="0"/>
    <n v="0"/>
    <n v="0"/>
    <n v="0"/>
    <n v="1.1172023847404813"/>
  </r>
  <r>
    <s v="CN000000036"/>
    <x v="0"/>
    <x v="2"/>
    <n v="2014"/>
    <n v="41.254264299274332"/>
    <n v="25.664643297291224"/>
    <n v="0"/>
    <n v="0"/>
    <n v="1"/>
    <x v="0"/>
    <n v="1"/>
    <n v="1"/>
    <n v="0"/>
    <n v="0"/>
    <n v="0"/>
    <x v="2"/>
    <x v="3"/>
    <n v="41.254264299274332"/>
    <n v="41.254264299274332"/>
    <n v="0"/>
    <n v="25.664643297291224"/>
    <n v="0"/>
  </r>
  <r>
    <s v="CN000000037"/>
    <x v="0"/>
    <x v="2"/>
    <n v="2012"/>
    <n v="0"/>
    <n v="1.1889582373559013"/>
    <n v="0"/>
    <n v="0"/>
    <n v="1"/>
    <x v="0"/>
    <n v="1"/>
    <n v="0"/>
    <n v="0"/>
    <n v="1"/>
    <n v="0"/>
    <x v="2"/>
    <x v="1"/>
    <n v="0"/>
    <n v="0"/>
    <n v="0"/>
    <n v="0"/>
    <n v="1.1889582373559013"/>
  </r>
  <r>
    <s v="CN000000038"/>
    <x v="1"/>
    <x v="2"/>
    <n v="2012"/>
    <n v="0"/>
    <n v="0"/>
    <n v="0"/>
    <n v="0"/>
    <n v="1"/>
    <x v="0"/>
    <n v="1"/>
    <n v="0"/>
    <n v="0"/>
    <n v="0"/>
    <n v="1"/>
    <x v="1"/>
    <x v="1"/>
    <n v="0"/>
    <n v="0"/>
    <n v="0"/>
    <n v="0"/>
    <n v="0"/>
  </r>
  <r>
    <s v="CN000000039"/>
    <x v="1"/>
    <x v="2"/>
    <n v="2012"/>
    <n v="0"/>
    <n v="0.63461238899521055"/>
    <n v="0"/>
    <n v="0"/>
    <n v="1"/>
    <x v="0"/>
    <n v="1"/>
    <n v="0"/>
    <n v="0"/>
    <n v="1"/>
    <n v="0"/>
    <x v="1"/>
    <x v="1"/>
    <n v="0"/>
    <n v="0"/>
    <n v="0"/>
    <n v="0"/>
    <n v="0.63461238899521055"/>
  </r>
  <r>
    <s v="CN000000040"/>
    <x v="1"/>
    <x v="2"/>
    <n v="2013"/>
    <n v="32.470763211852386"/>
    <n v="37.172810131836265"/>
    <n v="0"/>
    <n v="0"/>
    <n v="1"/>
    <x v="0"/>
    <n v="1"/>
    <n v="1"/>
    <n v="0"/>
    <n v="0"/>
    <n v="0"/>
    <x v="1"/>
    <x v="0"/>
    <n v="32.470763211852386"/>
    <n v="32.470763211852386"/>
    <n v="0"/>
    <n v="37.172810131836265"/>
    <n v="0"/>
  </r>
  <r>
    <s v="CN000000041"/>
    <x v="0"/>
    <x v="2"/>
    <n v="2016"/>
    <n v="68.814651047995355"/>
    <n v="102.61943224805987"/>
    <n v="0"/>
    <n v="0"/>
    <n v="1"/>
    <x v="0"/>
    <n v="1"/>
    <n v="1"/>
    <n v="0"/>
    <n v="0"/>
    <n v="0"/>
    <x v="2"/>
    <x v="4"/>
    <n v="68.814651047995355"/>
    <n v="68.814651047995355"/>
    <n v="0"/>
    <n v="102.61943224805987"/>
    <n v="0"/>
  </r>
  <r>
    <s v="CN000000042"/>
    <x v="0"/>
    <x v="2"/>
    <n v="2013"/>
    <n v="0"/>
    <n v="5.9894598948873501"/>
    <n v="0"/>
    <n v="0"/>
    <n v="1"/>
    <x v="0"/>
    <n v="1"/>
    <n v="0"/>
    <n v="0"/>
    <n v="1"/>
    <n v="0"/>
    <x v="2"/>
    <x v="0"/>
    <n v="0"/>
    <n v="0"/>
    <n v="0"/>
    <n v="0"/>
    <n v="5.9894598948873501"/>
  </r>
  <r>
    <s v="CN000000043"/>
    <x v="0"/>
    <x v="2"/>
    <n v="2014"/>
    <n v="584.2468252762435"/>
    <n v="21.708817205261543"/>
    <n v="0"/>
    <n v="0"/>
    <n v="1"/>
    <x v="0"/>
    <n v="1"/>
    <n v="1"/>
    <n v="1"/>
    <n v="0"/>
    <n v="0"/>
    <x v="2"/>
    <x v="3"/>
    <n v="584.2468252762435"/>
    <n v="200"/>
    <n v="384.2468252762435"/>
    <n v="21.708817205261543"/>
    <n v="0"/>
  </r>
  <r>
    <s v="CN000000044"/>
    <x v="1"/>
    <x v="2"/>
    <n v="2013"/>
    <n v="0"/>
    <n v="2.5379893954323722"/>
    <n v="0"/>
    <n v="0"/>
    <n v="1"/>
    <x v="0"/>
    <n v="1"/>
    <n v="0"/>
    <n v="0"/>
    <n v="1"/>
    <n v="0"/>
    <x v="1"/>
    <x v="0"/>
    <n v="0"/>
    <n v="0"/>
    <n v="0"/>
    <n v="0"/>
    <n v="2.5379893954323722"/>
  </r>
  <r>
    <s v="CN000000045"/>
    <x v="2"/>
    <x v="2"/>
    <n v="2012"/>
    <n v="0"/>
    <n v="1.4894912958902611"/>
    <n v="0"/>
    <n v="0"/>
    <n v="1"/>
    <x v="0"/>
    <n v="1"/>
    <n v="0"/>
    <n v="0"/>
    <n v="1"/>
    <n v="0"/>
    <x v="0"/>
    <x v="1"/>
    <n v="0"/>
    <n v="0"/>
    <n v="0"/>
    <n v="0"/>
    <n v="1.4894912958902611"/>
  </r>
  <r>
    <s v="CN000000046"/>
    <x v="1"/>
    <x v="2"/>
    <n v="2013"/>
    <n v="0"/>
    <n v="4.0356805233321777"/>
    <n v="0"/>
    <n v="0"/>
    <n v="1"/>
    <x v="0"/>
    <n v="1"/>
    <n v="0"/>
    <n v="0"/>
    <n v="1"/>
    <n v="0"/>
    <x v="1"/>
    <x v="0"/>
    <n v="0"/>
    <n v="0"/>
    <n v="0"/>
    <n v="0"/>
    <n v="4.0356805233321777"/>
  </r>
  <r>
    <s v="CN000000047"/>
    <x v="2"/>
    <x v="2"/>
    <n v="2013"/>
    <n v="0"/>
    <n v="2.9378818069757751"/>
    <n v="0"/>
    <n v="0"/>
    <n v="1"/>
    <x v="0"/>
    <n v="1"/>
    <n v="0"/>
    <n v="0"/>
    <n v="1"/>
    <n v="0"/>
    <x v="0"/>
    <x v="0"/>
    <n v="0"/>
    <n v="0"/>
    <n v="0"/>
    <n v="0"/>
    <n v="2.9378818069757751"/>
  </r>
  <r>
    <s v="CN000000048"/>
    <x v="1"/>
    <x v="2"/>
    <n v="2013"/>
    <n v="42.690156760343037"/>
    <n v="9.9696314164635602"/>
    <n v="0"/>
    <n v="0"/>
    <n v="1"/>
    <x v="0"/>
    <n v="1"/>
    <n v="1"/>
    <n v="0"/>
    <n v="0"/>
    <n v="0"/>
    <x v="1"/>
    <x v="0"/>
    <n v="42.690156760343037"/>
    <n v="42.690156760343037"/>
    <n v="0"/>
    <n v="9.9696314164635602"/>
    <n v="0"/>
  </r>
  <r>
    <s v="CN000000049"/>
    <x v="0"/>
    <x v="2"/>
    <n v="2012"/>
    <n v="0"/>
    <n v="1.6474911308805094"/>
    <n v="0"/>
    <n v="0"/>
    <n v="1"/>
    <x v="0"/>
    <n v="1"/>
    <n v="0"/>
    <n v="0"/>
    <n v="1"/>
    <n v="0"/>
    <x v="2"/>
    <x v="1"/>
    <n v="0"/>
    <n v="0"/>
    <n v="0"/>
    <n v="0"/>
    <n v="1.6474911308805094"/>
  </r>
  <r>
    <s v="CN000000050"/>
    <x v="1"/>
    <x v="2"/>
    <n v="2014"/>
    <n v="0"/>
    <n v="4.2972767408466312"/>
    <n v="0"/>
    <n v="0"/>
    <n v="1"/>
    <x v="0"/>
    <n v="1"/>
    <n v="0"/>
    <n v="0"/>
    <n v="1"/>
    <n v="0"/>
    <x v="1"/>
    <x v="3"/>
    <n v="0"/>
    <n v="0"/>
    <n v="0"/>
    <n v="0"/>
    <n v="4.2972767408466312"/>
  </r>
  <r>
    <s v="CN000000051"/>
    <x v="2"/>
    <x v="2"/>
    <n v="2015"/>
    <n v="0"/>
    <n v="31.65695876555025"/>
    <n v="0"/>
    <n v="0"/>
    <n v="1"/>
    <x v="0"/>
    <n v="1"/>
    <n v="0"/>
    <n v="0"/>
    <n v="1"/>
    <n v="0"/>
    <x v="0"/>
    <x v="2"/>
    <n v="0"/>
    <n v="0"/>
    <n v="0"/>
    <n v="0"/>
    <n v="31.65695876555025"/>
  </r>
  <r>
    <s v="CN000000052"/>
    <x v="0"/>
    <x v="2"/>
    <n v="2014"/>
    <n v="0"/>
    <n v="11.152784239136283"/>
    <n v="0"/>
    <n v="0"/>
    <n v="1"/>
    <x v="0"/>
    <n v="1"/>
    <n v="0"/>
    <n v="0"/>
    <n v="1"/>
    <n v="0"/>
    <x v="2"/>
    <x v="3"/>
    <n v="0"/>
    <n v="0"/>
    <n v="0"/>
    <n v="0"/>
    <n v="11.152784239136283"/>
  </r>
  <r>
    <s v="CN000000053"/>
    <x v="2"/>
    <x v="2"/>
    <n v="2012"/>
    <n v="0"/>
    <n v="0"/>
    <n v="0"/>
    <n v="0"/>
    <n v="1"/>
    <x v="0"/>
    <n v="1"/>
    <n v="0"/>
    <n v="0"/>
    <n v="0"/>
    <n v="1"/>
    <x v="0"/>
    <x v="1"/>
    <n v="0"/>
    <n v="0"/>
    <n v="0"/>
    <n v="0"/>
    <n v="0"/>
  </r>
  <r>
    <s v="CN000000054"/>
    <x v="0"/>
    <x v="2"/>
    <n v="2012"/>
    <n v="0"/>
    <n v="0.36401443085154117"/>
    <n v="0"/>
    <n v="0"/>
    <n v="1"/>
    <x v="0"/>
    <n v="1"/>
    <n v="0"/>
    <n v="0"/>
    <n v="1"/>
    <n v="0"/>
    <x v="2"/>
    <x v="1"/>
    <n v="0"/>
    <n v="0"/>
    <n v="0"/>
    <n v="0"/>
    <n v="0.36401443085154117"/>
  </r>
  <r>
    <s v="CN000000055"/>
    <x v="2"/>
    <x v="2"/>
    <n v="2013"/>
    <n v="0"/>
    <n v="6.6933729379168305"/>
    <n v="0"/>
    <n v="0"/>
    <n v="1"/>
    <x v="0"/>
    <n v="1"/>
    <n v="0"/>
    <n v="0"/>
    <n v="1"/>
    <n v="0"/>
    <x v="0"/>
    <x v="0"/>
    <n v="0"/>
    <n v="0"/>
    <n v="0"/>
    <n v="0"/>
    <n v="6.6933729379168305"/>
  </r>
  <r>
    <s v="CN000000056"/>
    <x v="2"/>
    <x v="2"/>
    <n v="2012"/>
    <n v="0"/>
    <n v="0.84776126115312367"/>
    <n v="0"/>
    <n v="0"/>
    <n v="1"/>
    <x v="0"/>
    <n v="1"/>
    <n v="0"/>
    <n v="0"/>
    <n v="1"/>
    <n v="0"/>
    <x v="0"/>
    <x v="1"/>
    <n v="0"/>
    <n v="0"/>
    <n v="0"/>
    <n v="0"/>
    <n v="0.84776126115312367"/>
  </r>
  <r>
    <s v="CN000000057"/>
    <x v="1"/>
    <x v="2"/>
    <n v="2013"/>
    <n v="32.344051769249539"/>
    <n v="25.984500945637045"/>
    <n v="0"/>
    <n v="0"/>
    <n v="1"/>
    <x v="0"/>
    <n v="1"/>
    <n v="1"/>
    <n v="0"/>
    <n v="0"/>
    <n v="0"/>
    <x v="1"/>
    <x v="0"/>
    <n v="32.344051769249539"/>
    <n v="32.344051769249539"/>
    <n v="0"/>
    <n v="25.984500945637045"/>
    <n v="0"/>
  </r>
  <r>
    <s v="CN000000058"/>
    <x v="0"/>
    <x v="2"/>
    <n v="2012"/>
    <n v="0"/>
    <n v="0"/>
    <n v="0"/>
    <n v="0"/>
    <n v="1"/>
    <x v="0"/>
    <n v="1"/>
    <n v="0"/>
    <n v="0"/>
    <n v="0"/>
    <n v="1"/>
    <x v="2"/>
    <x v="1"/>
    <n v="0"/>
    <n v="0"/>
    <n v="0"/>
    <n v="0"/>
    <n v="0"/>
  </r>
  <r>
    <s v="CN000000059"/>
    <x v="2"/>
    <x v="2"/>
    <n v="2014"/>
    <n v="23.36374784163932"/>
    <n v="19.878793968939362"/>
    <n v="0"/>
    <n v="0"/>
    <n v="1"/>
    <x v="0"/>
    <n v="1"/>
    <n v="1"/>
    <n v="0"/>
    <n v="0"/>
    <n v="0"/>
    <x v="0"/>
    <x v="3"/>
    <n v="23.36374784163932"/>
    <n v="23.36374784163932"/>
    <n v="0"/>
    <n v="19.878793968939362"/>
    <n v="0"/>
  </r>
  <r>
    <s v="CN000000060"/>
    <x v="2"/>
    <x v="2"/>
    <n v="2012"/>
    <n v="0"/>
    <n v="1.1874351162621579"/>
    <n v="0"/>
    <n v="0"/>
    <n v="1"/>
    <x v="0"/>
    <n v="1"/>
    <n v="0"/>
    <n v="0"/>
    <n v="1"/>
    <n v="0"/>
    <x v="0"/>
    <x v="1"/>
    <n v="0"/>
    <n v="0"/>
    <n v="0"/>
    <n v="0"/>
    <n v="1.1874351162621579"/>
  </r>
  <r>
    <s v="CN000000061"/>
    <x v="1"/>
    <x v="2"/>
    <n v="2013"/>
    <n v="0"/>
    <n v="18.04970413959413"/>
    <n v="0"/>
    <n v="0"/>
    <n v="1"/>
    <x v="0"/>
    <n v="1"/>
    <n v="0"/>
    <n v="0"/>
    <n v="1"/>
    <n v="0"/>
    <x v="1"/>
    <x v="0"/>
    <n v="0"/>
    <n v="0"/>
    <n v="0"/>
    <n v="0"/>
    <n v="18.04970413959413"/>
  </r>
  <r>
    <s v="CN000000062"/>
    <x v="2"/>
    <x v="2"/>
    <n v="2015"/>
    <n v="39.361179158806102"/>
    <n v="70.35668610277223"/>
    <n v="0"/>
    <n v="0"/>
    <n v="1"/>
    <x v="0"/>
    <n v="1"/>
    <n v="1"/>
    <n v="0"/>
    <n v="0"/>
    <n v="0"/>
    <x v="0"/>
    <x v="2"/>
    <n v="39.361179158806102"/>
    <n v="39.361179158806102"/>
    <n v="0"/>
    <n v="70.35668610277223"/>
    <n v="0"/>
  </r>
  <r>
    <s v="CN000000063"/>
    <x v="1"/>
    <x v="2"/>
    <n v="2015"/>
    <n v="324.96442145312386"/>
    <n v="24.141809090512957"/>
    <n v="0"/>
    <n v="0"/>
    <n v="1"/>
    <x v="0"/>
    <n v="1"/>
    <n v="1"/>
    <n v="1"/>
    <n v="0"/>
    <n v="0"/>
    <x v="1"/>
    <x v="2"/>
    <n v="324.96442145312386"/>
    <n v="200"/>
    <n v="124.96442145312386"/>
    <n v="24.141809090512957"/>
    <n v="0"/>
  </r>
  <r>
    <s v="CN000000064"/>
    <x v="1"/>
    <x v="3"/>
    <n v="2013"/>
    <n v="0"/>
    <n v="0"/>
    <n v="0"/>
    <n v="0"/>
    <n v="1"/>
    <x v="0"/>
    <n v="1"/>
    <n v="0"/>
    <n v="0"/>
    <n v="0"/>
    <n v="1"/>
    <x v="2"/>
    <x v="1"/>
    <n v="0"/>
    <n v="0"/>
    <n v="0"/>
    <n v="0"/>
    <n v="0"/>
  </r>
  <r>
    <s v="CN000000065"/>
    <x v="3"/>
    <x v="3"/>
    <n v="2013"/>
    <n v="0"/>
    <n v="0.65409802644756154"/>
    <n v="0"/>
    <n v="0"/>
    <n v="1"/>
    <x v="0"/>
    <n v="1"/>
    <n v="0"/>
    <n v="0"/>
    <n v="1"/>
    <n v="0"/>
    <x v="0"/>
    <x v="1"/>
    <n v="0"/>
    <n v="0"/>
    <n v="0"/>
    <n v="0"/>
    <n v="0.65409802644756154"/>
  </r>
  <r>
    <s v="CN000000066"/>
    <x v="0"/>
    <x v="3"/>
    <n v="2013"/>
    <n v="0"/>
    <n v="0"/>
    <n v="0"/>
    <n v="0"/>
    <n v="1"/>
    <x v="0"/>
    <n v="1"/>
    <n v="0"/>
    <n v="0"/>
    <n v="0"/>
    <n v="1"/>
    <x v="3"/>
    <x v="1"/>
    <n v="0"/>
    <n v="0"/>
    <n v="0"/>
    <n v="0"/>
    <n v="0"/>
  </r>
  <r>
    <s v="CN000000067"/>
    <x v="0"/>
    <x v="3"/>
    <n v="2014"/>
    <n v="39.299979899028934"/>
    <n v="34.036142046371495"/>
    <n v="0"/>
    <n v="0"/>
    <n v="1"/>
    <x v="0"/>
    <n v="1"/>
    <n v="1"/>
    <n v="0"/>
    <n v="0"/>
    <n v="0"/>
    <x v="3"/>
    <x v="0"/>
    <n v="39.299979899028934"/>
    <n v="39.299979899028934"/>
    <n v="0"/>
    <n v="34.036142046371495"/>
    <n v="0"/>
  </r>
  <r>
    <s v="CN000000068"/>
    <x v="3"/>
    <x v="3"/>
    <n v="2013"/>
    <n v="0"/>
    <n v="0.98551748469511269"/>
    <n v="0"/>
    <n v="0"/>
    <n v="1"/>
    <x v="0"/>
    <n v="1"/>
    <n v="0"/>
    <n v="0"/>
    <n v="1"/>
    <n v="0"/>
    <x v="0"/>
    <x v="1"/>
    <n v="0"/>
    <n v="0"/>
    <n v="0"/>
    <n v="0"/>
    <n v="0.98551748469511269"/>
  </r>
  <r>
    <s v="CN000000069"/>
    <x v="0"/>
    <x v="3"/>
    <n v="2014"/>
    <n v="57.101839689996062"/>
    <n v="23.063337446331669"/>
    <n v="0"/>
    <n v="0"/>
    <n v="1"/>
    <x v="0"/>
    <n v="1"/>
    <n v="1"/>
    <n v="0"/>
    <n v="0"/>
    <n v="0"/>
    <x v="3"/>
    <x v="0"/>
    <n v="57.101839689996062"/>
    <n v="57.101839689996062"/>
    <n v="0"/>
    <n v="23.063337446331669"/>
    <n v="0"/>
  </r>
  <r>
    <s v="CN000000070"/>
    <x v="0"/>
    <x v="3"/>
    <n v="2015"/>
    <n v="44.374964534546685"/>
    <n v="29.48815984259442"/>
    <n v="0"/>
    <n v="0"/>
    <n v="1"/>
    <x v="0"/>
    <n v="1"/>
    <n v="1"/>
    <n v="0"/>
    <n v="0"/>
    <n v="0"/>
    <x v="3"/>
    <x v="3"/>
    <n v="44.374964534546685"/>
    <n v="44.374964534546685"/>
    <n v="0"/>
    <n v="29.48815984259442"/>
    <n v="0"/>
  </r>
  <r>
    <s v="CN000000071"/>
    <x v="0"/>
    <x v="3"/>
    <n v="2014"/>
    <n v="0"/>
    <n v="0"/>
    <n v="0"/>
    <n v="0"/>
    <n v="1"/>
    <x v="0"/>
    <n v="1"/>
    <n v="0"/>
    <n v="0"/>
    <n v="0"/>
    <n v="1"/>
    <x v="3"/>
    <x v="0"/>
    <n v="0"/>
    <n v="0"/>
    <n v="0"/>
    <n v="0"/>
    <n v="0"/>
  </r>
  <r>
    <s v="CN000000072"/>
    <x v="1"/>
    <x v="3"/>
    <n v="2016"/>
    <n v="69.808162629692205"/>
    <n v="38.879702211349937"/>
    <n v="0"/>
    <n v="0"/>
    <n v="1"/>
    <x v="0"/>
    <n v="1"/>
    <n v="1"/>
    <n v="0"/>
    <n v="0"/>
    <n v="0"/>
    <x v="2"/>
    <x v="2"/>
    <n v="69.808162629692205"/>
    <n v="69.808162629692205"/>
    <n v="0"/>
    <n v="38.879702211349937"/>
    <n v="0"/>
  </r>
  <r>
    <s v="CN000000073"/>
    <x v="3"/>
    <x v="3"/>
    <n v="2017"/>
    <n v="133.47201393977906"/>
    <n v="35.7373779414783"/>
    <n v="0"/>
    <n v="0"/>
    <n v="1"/>
    <x v="0"/>
    <n v="1"/>
    <n v="1"/>
    <n v="0"/>
    <n v="0"/>
    <n v="0"/>
    <x v="0"/>
    <x v="4"/>
    <n v="133.47201393977906"/>
    <n v="133.47201393977906"/>
    <n v="0"/>
    <n v="35.7373779414783"/>
    <n v="0"/>
  </r>
  <r>
    <s v="CN000000074"/>
    <x v="3"/>
    <x v="3"/>
    <n v="2014"/>
    <n v="0"/>
    <n v="0"/>
    <n v="0"/>
    <n v="0"/>
    <n v="1"/>
    <x v="0"/>
    <n v="1"/>
    <n v="0"/>
    <n v="0"/>
    <n v="0"/>
    <n v="1"/>
    <x v="0"/>
    <x v="0"/>
    <n v="0"/>
    <n v="0"/>
    <n v="0"/>
    <n v="0"/>
    <n v="0"/>
  </r>
  <r>
    <s v="CN000000075"/>
    <x v="2"/>
    <x v="3"/>
    <n v="2017"/>
    <n v="87.656853350322876"/>
    <n v="152.77393402476036"/>
    <n v="0"/>
    <n v="0"/>
    <n v="1"/>
    <x v="0"/>
    <n v="1"/>
    <n v="1"/>
    <n v="0"/>
    <n v="0"/>
    <n v="0"/>
    <x v="1"/>
    <x v="4"/>
    <n v="87.656853350322876"/>
    <n v="87.656853350322876"/>
    <n v="0"/>
    <n v="152.77393402476036"/>
    <n v="0"/>
  </r>
  <r>
    <s v="CN000000076"/>
    <x v="3"/>
    <x v="3"/>
    <n v="2013"/>
    <n v="0"/>
    <n v="0"/>
    <n v="0"/>
    <n v="0"/>
    <n v="1"/>
    <x v="0"/>
    <n v="1"/>
    <n v="0"/>
    <n v="0"/>
    <n v="0"/>
    <n v="1"/>
    <x v="0"/>
    <x v="1"/>
    <n v="0"/>
    <n v="0"/>
    <n v="0"/>
    <n v="0"/>
    <n v="0"/>
  </r>
  <r>
    <s v="CN000000077"/>
    <x v="2"/>
    <x v="3"/>
    <n v="2013"/>
    <n v="0"/>
    <n v="0"/>
    <n v="0"/>
    <n v="0"/>
    <n v="1"/>
    <x v="0"/>
    <n v="1"/>
    <n v="0"/>
    <n v="0"/>
    <n v="0"/>
    <n v="1"/>
    <x v="1"/>
    <x v="1"/>
    <n v="0"/>
    <n v="0"/>
    <n v="0"/>
    <n v="0"/>
    <n v="0"/>
  </r>
  <r>
    <s v="CN000000078"/>
    <x v="2"/>
    <x v="3"/>
    <n v="2014"/>
    <n v="0"/>
    <n v="0"/>
    <n v="0"/>
    <n v="0"/>
    <n v="1"/>
    <x v="0"/>
    <n v="1"/>
    <n v="0"/>
    <n v="0"/>
    <n v="0"/>
    <n v="1"/>
    <x v="1"/>
    <x v="0"/>
    <n v="0"/>
    <n v="0"/>
    <n v="0"/>
    <n v="0"/>
    <n v="0"/>
  </r>
  <r>
    <s v="CN000000079"/>
    <x v="1"/>
    <x v="3"/>
    <n v="2015"/>
    <n v="16.766505870563339"/>
    <n v="38.334751586493489"/>
    <n v="0"/>
    <n v="0"/>
    <n v="1"/>
    <x v="0"/>
    <n v="1"/>
    <n v="1"/>
    <n v="0"/>
    <n v="0"/>
    <n v="0"/>
    <x v="2"/>
    <x v="3"/>
    <n v="16.766505870563339"/>
    <n v="16.766505870563339"/>
    <n v="0"/>
    <n v="38.334751586493489"/>
    <n v="0"/>
  </r>
  <r>
    <s v="CN000000080"/>
    <x v="2"/>
    <x v="3"/>
    <n v="2013"/>
    <n v="0"/>
    <n v="0"/>
    <n v="0"/>
    <n v="0"/>
    <n v="1"/>
    <x v="0"/>
    <n v="1"/>
    <n v="0"/>
    <n v="0"/>
    <n v="0"/>
    <n v="1"/>
    <x v="1"/>
    <x v="1"/>
    <n v="0"/>
    <n v="0"/>
    <n v="0"/>
    <n v="0"/>
    <n v="0"/>
  </r>
  <r>
    <s v="CN000000081"/>
    <x v="2"/>
    <x v="3"/>
    <n v="2016"/>
    <n v="73.387788854015454"/>
    <n v="29.94560366987907"/>
    <n v="0"/>
    <n v="0"/>
    <n v="1"/>
    <x v="0"/>
    <n v="1"/>
    <n v="1"/>
    <n v="0"/>
    <n v="0"/>
    <n v="0"/>
    <x v="1"/>
    <x v="2"/>
    <n v="73.387788854015454"/>
    <n v="73.387788854015454"/>
    <n v="0"/>
    <n v="29.94560366987907"/>
    <n v="0"/>
  </r>
  <r>
    <s v="CN000000082"/>
    <x v="2"/>
    <x v="3"/>
    <n v="2014"/>
    <n v="0"/>
    <n v="2.7384524250611255"/>
    <n v="0"/>
    <n v="0"/>
    <n v="1"/>
    <x v="0"/>
    <n v="1"/>
    <n v="0"/>
    <n v="0"/>
    <n v="1"/>
    <n v="0"/>
    <x v="1"/>
    <x v="0"/>
    <n v="0"/>
    <n v="0"/>
    <n v="0"/>
    <n v="0"/>
    <n v="2.7384524250611255"/>
  </r>
  <r>
    <s v="CN000000083"/>
    <x v="2"/>
    <x v="3"/>
    <n v="2014"/>
    <n v="66.181646276851438"/>
    <n v="15.362450297352888"/>
    <n v="0"/>
    <n v="0"/>
    <n v="1"/>
    <x v="0"/>
    <n v="1"/>
    <n v="1"/>
    <n v="0"/>
    <n v="0"/>
    <n v="0"/>
    <x v="1"/>
    <x v="0"/>
    <n v="66.181646276851438"/>
    <n v="66.181646276851438"/>
    <n v="0"/>
    <n v="15.362450297352888"/>
    <n v="0"/>
  </r>
  <r>
    <s v="CN000000084"/>
    <x v="0"/>
    <x v="3"/>
    <n v="2013"/>
    <n v="0"/>
    <n v="1.0501300846599151"/>
    <n v="0"/>
    <n v="0"/>
    <n v="1"/>
    <x v="0"/>
    <n v="1"/>
    <n v="0"/>
    <n v="0"/>
    <n v="1"/>
    <n v="0"/>
    <x v="3"/>
    <x v="1"/>
    <n v="0"/>
    <n v="0"/>
    <n v="0"/>
    <n v="0"/>
    <n v="1.0501300846599151"/>
  </r>
  <r>
    <s v="CN000000085"/>
    <x v="3"/>
    <x v="3"/>
    <n v="2013"/>
    <n v="0"/>
    <n v="0.98485042842289072"/>
    <n v="0"/>
    <n v="0"/>
    <n v="1"/>
    <x v="0"/>
    <n v="1"/>
    <n v="0"/>
    <n v="0"/>
    <n v="1"/>
    <n v="0"/>
    <x v="0"/>
    <x v="1"/>
    <n v="0"/>
    <n v="0"/>
    <n v="0"/>
    <n v="0"/>
    <n v="0.98485042842289072"/>
  </r>
  <r>
    <s v="CN000000086"/>
    <x v="1"/>
    <x v="3"/>
    <n v="2014"/>
    <n v="0"/>
    <n v="5.8230958795192507"/>
    <n v="0"/>
    <n v="0"/>
    <n v="1"/>
    <x v="0"/>
    <n v="1"/>
    <n v="0"/>
    <n v="0"/>
    <n v="1"/>
    <n v="0"/>
    <x v="2"/>
    <x v="0"/>
    <n v="0"/>
    <n v="0"/>
    <n v="0"/>
    <n v="0"/>
    <n v="5.8230958795192507"/>
  </r>
  <r>
    <s v="CN000000087"/>
    <x v="1"/>
    <x v="3"/>
    <n v="2014"/>
    <n v="0"/>
    <n v="0"/>
    <n v="0"/>
    <n v="0"/>
    <n v="1"/>
    <x v="0"/>
    <n v="1"/>
    <n v="0"/>
    <n v="0"/>
    <n v="0"/>
    <n v="1"/>
    <x v="2"/>
    <x v="0"/>
    <n v="0"/>
    <n v="0"/>
    <n v="0"/>
    <n v="0"/>
    <n v="0"/>
  </r>
  <r>
    <s v="CN000000088"/>
    <x v="2"/>
    <x v="3"/>
    <n v="2015"/>
    <n v="35.51495145477621"/>
    <n v="15.779259303664785"/>
    <n v="0"/>
    <n v="0"/>
    <n v="1"/>
    <x v="0"/>
    <n v="1"/>
    <n v="1"/>
    <n v="0"/>
    <n v="0"/>
    <n v="0"/>
    <x v="1"/>
    <x v="3"/>
    <n v="35.51495145477621"/>
    <n v="35.51495145477621"/>
    <n v="0"/>
    <n v="15.779259303664785"/>
    <n v="0"/>
  </r>
  <r>
    <s v="CN000000089"/>
    <x v="2"/>
    <x v="3"/>
    <n v="2013"/>
    <n v="0"/>
    <n v="0"/>
    <n v="0"/>
    <n v="0"/>
    <n v="1"/>
    <x v="0"/>
    <n v="1"/>
    <n v="0"/>
    <n v="0"/>
    <n v="0"/>
    <n v="1"/>
    <x v="1"/>
    <x v="1"/>
    <n v="0"/>
    <n v="0"/>
    <n v="0"/>
    <n v="0"/>
    <n v="0"/>
  </r>
  <r>
    <s v="CN000000090"/>
    <x v="1"/>
    <x v="3"/>
    <n v="2014"/>
    <n v="0"/>
    <n v="0"/>
    <n v="0"/>
    <n v="0"/>
    <n v="1"/>
    <x v="0"/>
    <n v="1"/>
    <n v="0"/>
    <n v="0"/>
    <n v="0"/>
    <n v="1"/>
    <x v="2"/>
    <x v="0"/>
    <n v="0"/>
    <n v="0"/>
    <n v="0"/>
    <n v="0"/>
    <n v="0"/>
  </r>
  <r>
    <s v="CN000000091"/>
    <x v="2"/>
    <x v="3"/>
    <n v="2016"/>
    <n v="22.602597482572378"/>
    <n v="170.88122725681913"/>
    <n v="0"/>
    <n v="0"/>
    <n v="1"/>
    <x v="0"/>
    <n v="1"/>
    <n v="1"/>
    <n v="0"/>
    <n v="0"/>
    <n v="0"/>
    <x v="1"/>
    <x v="2"/>
    <n v="22.602597482572378"/>
    <n v="22.602597482572378"/>
    <n v="0"/>
    <n v="170.88122725681913"/>
    <n v="0"/>
  </r>
  <r>
    <s v="CN000000092"/>
    <x v="2"/>
    <x v="3"/>
    <n v="2016"/>
    <n v="38.316530738027545"/>
    <n v="46.817251374043423"/>
    <n v="0"/>
    <n v="0"/>
    <n v="1"/>
    <x v="0"/>
    <n v="1"/>
    <n v="1"/>
    <n v="0"/>
    <n v="0"/>
    <n v="0"/>
    <x v="1"/>
    <x v="2"/>
    <n v="38.316530738027545"/>
    <n v="38.316530738027545"/>
    <n v="0"/>
    <n v="46.817251374043423"/>
    <n v="0"/>
  </r>
  <r>
    <s v="CN000000093"/>
    <x v="0"/>
    <x v="3"/>
    <n v="2013"/>
    <n v="0"/>
    <n v="1.1692796787738056"/>
    <n v="0"/>
    <n v="0"/>
    <n v="1"/>
    <x v="0"/>
    <n v="1"/>
    <n v="0"/>
    <n v="0"/>
    <n v="1"/>
    <n v="0"/>
    <x v="3"/>
    <x v="1"/>
    <n v="0"/>
    <n v="0"/>
    <n v="0"/>
    <n v="0"/>
    <n v="1.1692796787738056"/>
  </r>
  <r>
    <s v="CN000000094"/>
    <x v="1"/>
    <x v="3"/>
    <n v="2013"/>
    <n v="0"/>
    <n v="1.1645018321066714"/>
    <n v="0"/>
    <n v="0"/>
    <n v="1"/>
    <x v="0"/>
    <n v="1"/>
    <n v="0"/>
    <n v="0"/>
    <n v="1"/>
    <n v="0"/>
    <x v="2"/>
    <x v="1"/>
    <n v="0"/>
    <n v="0"/>
    <n v="0"/>
    <n v="0"/>
    <n v="1.1645018321066714"/>
  </r>
  <r>
    <s v="CN000000095"/>
    <x v="1"/>
    <x v="3"/>
    <n v="2014"/>
    <n v="25.42103627651047"/>
    <n v="16.152595904789095"/>
    <n v="0"/>
    <n v="0"/>
    <n v="1"/>
    <x v="0"/>
    <n v="1"/>
    <n v="1"/>
    <n v="0"/>
    <n v="0"/>
    <n v="0"/>
    <x v="2"/>
    <x v="0"/>
    <n v="25.42103627651047"/>
    <n v="25.42103627651047"/>
    <n v="0"/>
    <n v="16.152595904789095"/>
    <n v="0"/>
  </r>
  <r>
    <s v="CN000000096"/>
    <x v="1"/>
    <x v="3"/>
    <n v="2013"/>
    <n v="0"/>
    <n v="1.1669863446902999"/>
    <n v="0"/>
    <n v="0"/>
    <n v="1"/>
    <x v="0"/>
    <n v="1"/>
    <n v="0"/>
    <n v="0"/>
    <n v="1"/>
    <n v="0"/>
    <x v="2"/>
    <x v="1"/>
    <n v="0"/>
    <n v="0"/>
    <n v="0"/>
    <n v="0"/>
    <n v="1.1669863446902999"/>
  </r>
  <r>
    <s v="CN000000097"/>
    <x v="1"/>
    <x v="3"/>
    <n v="2014"/>
    <n v="0"/>
    <n v="0"/>
    <n v="0"/>
    <n v="0"/>
    <n v="1"/>
    <x v="0"/>
    <n v="1"/>
    <n v="0"/>
    <n v="0"/>
    <n v="0"/>
    <n v="1"/>
    <x v="2"/>
    <x v="0"/>
    <n v="0"/>
    <n v="0"/>
    <n v="0"/>
    <n v="0"/>
    <n v="0"/>
  </r>
  <r>
    <s v="CN000000098"/>
    <x v="2"/>
    <x v="3"/>
    <n v="2015"/>
    <n v="25.957486215519552"/>
    <n v="26.082239182553685"/>
    <n v="0"/>
    <n v="0"/>
    <n v="1"/>
    <x v="0"/>
    <n v="1"/>
    <n v="1"/>
    <n v="0"/>
    <n v="0"/>
    <n v="0"/>
    <x v="1"/>
    <x v="3"/>
    <n v="25.957486215519552"/>
    <n v="25.957486215519552"/>
    <n v="0"/>
    <n v="26.082239182553685"/>
    <n v="0"/>
  </r>
  <r>
    <s v="CN000000099"/>
    <x v="3"/>
    <x v="3"/>
    <n v="2014"/>
    <n v="0"/>
    <n v="3.8111483742718941"/>
    <n v="0"/>
    <n v="0"/>
    <n v="1"/>
    <x v="0"/>
    <n v="1"/>
    <n v="0"/>
    <n v="0"/>
    <n v="1"/>
    <n v="0"/>
    <x v="0"/>
    <x v="0"/>
    <n v="0"/>
    <n v="0"/>
    <n v="0"/>
    <n v="0"/>
    <n v="3.8111483742718941"/>
  </r>
  <r>
    <s v="CN000000100"/>
    <x v="1"/>
    <x v="3"/>
    <n v="2014"/>
    <n v="0"/>
    <n v="0"/>
    <n v="0"/>
    <n v="0"/>
    <n v="1"/>
    <x v="0"/>
    <n v="1"/>
    <n v="0"/>
    <n v="0"/>
    <n v="0"/>
    <n v="1"/>
    <x v="2"/>
    <x v="0"/>
    <n v="0"/>
    <n v="0"/>
    <n v="0"/>
    <n v="0"/>
    <n v="0"/>
  </r>
  <r>
    <s v="CN000000101"/>
    <x v="1"/>
    <x v="3"/>
    <n v="2013"/>
    <n v="0"/>
    <n v="0"/>
    <n v="0"/>
    <n v="0"/>
    <n v="1"/>
    <x v="0"/>
    <n v="1"/>
    <n v="0"/>
    <n v="0"/>
    <n v="0"/>
    <n v="1"/>
    <x v="2"/>
    <x v="1"/>
    <n v="0"/>
    <n v="0"/>
    <n v="0"/>
    <n v="0"/>
    <n v="0"/>
  </r>
  <r>
    <s v="CN000000102"/>
    <x v="0"/>
    <x v="3"/>
    <n v="2013"/>
    <n v="0"/>
    <n v="0.61398014512863031"/>
    <n v="0"/>
    <n v="0"/>
    <n v="1"/>
    <x v="0"/>
    <n v="1"/>
    <n v="0"/>
    <n v="0"/>
    <n v="1"/>
    <n v="0"/>
    <x v="3"/>
    <x v="1"/>
    <n v="0"/>
    <n v="0"/>
    <n v="0"/>
    <n v="0"/>
    <n v="0.61398014512863031"/>
  </r>
  <r>
    <s v="CN000000103"/>
    <x v="2"/>
    <x v="3"/>
    <n v="2017"/>
    <n v="144.99522472818182"/>
    <n v="50.301719130029987"/>
    <n v="0"/>
    <n v="0"/>
    <n v="1"/>
    <x v="0"/>
    <n v="1"/>
    <n v="1"/>
    <n v="0"/>
    <n v="0"/>
    <n v="0"/>
    <x v="1"/>
    <x v="4"/>
    <n v="144.99522472818182"/>
    <n v="144.99522472818182"/>
    <n v="0"/>
    <n v="50.301719130029987"/>
    <n v="0"/>
  </r>
  <r>
    <s v="CN000000104"/>
    <x v="4"/>
    <x v="4"/>
    <n v="2017"/>
    <n v="67.53766306370656"/>
    <n v="38.146228689480402"/>
    <n v="0"/>
    <n v="0"/>
    <n v="1"/>
    <x v="0"/>
    <n v="1"/>
    <n v="1"/>
    <n v="0"/>
    <n v="0"/>
    <n v="0"/>
    <x v="0"/>
    <x v="2"/>
    <n v="67.53766306370656"/>
    <n v="67.53766306370656"/>
    <n v="0"/>
    <n v="38.146228689480402"/>
    <n v="0"/>
  </r>
  <r>
    <s v="CN000000105"/>
    <x v="4"/>
    <x v="4"/>
    <n v="2016"/>
    <n v="0"/>
    <n v="10.166771829954817"/>
    <n v="0"/>
    <n v="0"/>
    <n v="1"/>
    <x v="0"/>
    <n v="1"/>
    <n v="0"/>
    <n v="0"/>
    <n v="1"/>
    <n v="0"/>
    <x v="0"/>
    <x v="3"/>
    <n v="0"/>
    <n v="0"/>
    <n v="0"/>
    <n v="0"/>
    <n v="10.166771829954817"/>
  </r>
  <r>
    <s v="CN000000106"/>
    <x v="4"/>
    <x v="4"/>
    <n v="2014"/>
    <n v="0"/>
    <n v="1.9809671537385882"/>
    <n v="0"/>
    <n v="0"/>
    <n v="1"/>
    <x v="0"/>
    <n v="1"/>
    <n v="0"/>
    <n v="0"/>
    <n v="1"/>
    <n v="0"/>
    <x v="0"/>
    <x v="1"/>
    <n v="0"/>
    <n v="0"/>
    <n v="0"/>
    <n v="0"/>
    <n v="1.9809671537385882"/>
  </r>
  <r>
    <s v="CN000000107"/>
    <x v="0"/>
    <x v="4"/>
    <n v="2016"/>
    <n v="26.279793512261673"/>
    <n v="22.693000223535748"/>
    <n v="0"/>
    <n v="0"/>
    <n v="1"/>
    <x v="0"/>
    <n v="1"/>
    <n v="1"/>
    <n v="0"/>
    <n v="0"/>
    <n v="0"/>
    <x v="4"/>
    <x v="3"/>
    <n v="26.279793512261673"/>
    <n v="26.279793512261673"/>
    <n v="0"/>
    <n v="22.693000223535748"/>
    <n v="0"/>
  </r>
  <r>
    <s v="CN000000108"/>
    <x v="1"/>
    <x v="4"/>
    <n v="2015"/>
    <n v="0"/>
    <n v="0"/>
    <n v="0"/>
    <n v="0"/>
    <n v="1"/>
    <x v="0"/>
    <n v="1"/>
    <n v="0"/>
    <n v="0"/>
    <n v="0"/>
    <n v="1"/>
    <x v="3"/>
    <x v="0"/>
    <n v="0"/>
    <n v="0"/>
    <n v="0"/>
    <n v="0"/>
    <n v="0"/>
  </r>
  <r>
    <s v="CN000000109"/>
    <x v="4"/>
    <x v="4"/>
    <n v="2014"/>
    <n v="11.159611919689784"/>
    <n v="3.0324558906097132"/>
    <n v="0"/>
    <n v="0"/>
    <n v="1"/>
    <x v="0"/>
    <n v="1"/>
    <n v="1"/>
    <n v="0"/>
    <n v="0"/>
    <n v="0"/>
    <x v="0"/>
    <x v="1"/>
    <n v="11.159611919689784"/>
    <n v="11.159611919689784"/>
    <n v="0"/>
    <n v="3.0324558906097132"/>
    <n v="0"/>
  </r>
  <r>
    <s v="CN000000110"/>
    <x v="0"/>
    <x v="4"/>
    <n v="2014"/>
    <n v="0"/>
    <n v="0.93663016511863373"/>
    <n v="0"/>
    <n v="0"/>
    <n v="1"/>
    <x v="0"/>
    <n v="1"/>
    <n v="0"/>
    <n v="0"/>
    <n v="1"/>
    <n v="0"/>
    <x v="4"/>
    <x v="1"/>
    <n v="0"/>
    <n v="0"/>
    <n v="0"/>
    <n v="0"/>
    <n v="0.93663016511863373"/>
  </r>
  <r>
    <s v="CN000000111"/>
    <x v="4"/>
    <x v="4"/>
    <n v="2014"/>
    <n v="0"/>
    <n v="0"/>
    <n v="0"/>
    <n v="0"/>
    <n v="1"/>
    <x v="0"/>
    <n v="1"/>
    <n v="0"/>
    <n v="0"/>
    <n v="0"/>
    <n v="1"/>
    <x v="0"/>
    <x v="1"/>
    <n v="0"/>
    <n v="0"/>
    <n v="0"/>
    <n v="0"/>
    <n v="0"/>
  </r>
  <r>
    <s v="CN000000112"/>
    <x v="4"/>
    <x v="4"/>
    <n v="2016"/>
    <n v="43.751807831255086"/>
    <n v="8.906242152386076"/>
    <n v="0"/>
    <n v="0"/>
    <n v="1"/>
    <x v="0"/>
    <n v="1"/>
    <n v="1"/>
    <n v="0"/>
    <n v="0"/>
    <n v="0"/>
    <x v="0"/>
    <x v="3"/>
    <n v="43.751807831255086"/>
    <n v="43.751807831255086"/>
    <n v="0"/>
    <n v="8.906242152386076"/>
    <n v="0"/>
  </r>
  <r>
    <s v="CN000000113"/>
    <x v="4"/>
    <x v="4"/>
    <n v="2017"/>
    <n v="0"/>
    <n v="8.509898788761026"/>
    <n v="0"/>
    <n v="0"/>
    <n v="1"/>
    <x v="0"/>
    <n v="1"/>
    <n v="0"/>
    <n v="0"/>
    <n v="1"/>
    <n v="0"/>
    <x v="0"/>
    <x v="2"/>
    <n v="0"/>
    <n v="0"/>
    <n v="0"/>
    <n v="0"/>
    <n v="8.509898788761026"/>
  </r>
  <r>
    <s v="CN000000114"/>
    <x v="0"/>
    <x v="4"/>
    <n v="2018"/>
    <n v="68.965161924434298"/>
    <n v="55.992970909961407"/>
    <n v="0"/>
    <n v="0"/>
    <n v="1"/>
    <x v="0"/>
    <n v="1"/>
    <n v="1"/>
    <n v="0"/>
    <n v="0"/>
    <n v="0"/>
    <x v="4"/>
    <x v="4"/>
    <n v="68.965161924434298"/>
    <n v="68.965161924434298"/>
    <n v="0"/>
    <n v="55.992970909961407"/>
    <n v="0"/>
  </r>
  <r>
    <s v="CN000000115"/>
    <x v="4"/>
    <x v="4"/>
    <n v="2014"/>
    <n v="0"/>
    <n v="1.1400246835332659"/>
    <n v="0"/>
    <n v="0"/>
    <n v="1"/>
    <x v="0"/>
    <n v="1"/>
    <n v="0"/>
    <n v="0"/>
    <n v="1"/>
    <n v="0"/>
    <x v="0"/>
    <x v="1"/>
    <n v="0"/>
    <n v="0"/>
    <n v="0"/>
    <n v="0"/>
    <n v="1.1400246835332659"/>
  </r>
  <r>
    <s v="CN000000116"/>
    <x v="1"/>
    <x v="4"/>
    <n v="2015"/>
    <n v="0"/>
    <n v="2.1912004510789447"/>
    <n v="0"/>
    <n v="0"/>
    <n v="1"/>
    <x v="0"/>
    <n v="1"/>
    <n v="0"/>
    <n v="0"/>
    <n v="1"/>
    <n v="0"/>
    <x v="3"/>
    <x v="0"/>
    <n v="0"/>
    <n v="0"/>
    <n v="0"/>
    <n v="0"/>
    <n v="2.1912004510789447"/>
  </r>
  <r>
    <s v="CN000000117"/>
    <x v="4"/>
    <x v="4"/>
    <n v="2018"/>
    <n v="94.024985720753108"/>
    <n v="106.53061070249839"/>
    <n v="0"/>
    <n v="0"/>
    <n v="1"/>
    <x v="0"/>
    <n v="1"/>
    <n v="1"/>
    <n v="0"/>
    <n v="0"/>
    <n v="0"/>
    <x v="0"/>
    <x v="4"/>
    <n v="94.024985720753108"/>
    <n v="94.024985720753108"/>
    <n v="0"/>
    <n v="106.53061070249839"/>
    <n v="0"/>
  </r>
  <r>
    <s v="CN000000118"/>
    <x v="1"/>
    <x v="4"/>
    <n v="2017"/>
    <n v="143.11487074767481"/>
    <n v="22.012235462538886"/>
    <n v="0"/>
    <n v="0"/>
    <n v="1"/>
    <x v="0"/>
    <n v="1"/>
    <n v="1"/>
    <n v="0"/>
    <n v="0"/>
    <n v="0"/>
    <x v="3"/>
    <x v="2"/>
    <n v="143.11487074767481"/>
    <n v="143.11487074767481"/>
    <n v="0"/>
    <n v="22.012235462538886"/>
    <n v="0"/>
  </r>
  <r>
    <s v="CN000000119"/>
    <x v="0"/>
    <x v="4"/>
    <n v="2018"/>
    <n v="76.029772648537616"/>
    <n v="12.319922060409768"/>
    <n v="0"/>
    <n v="0"/>
    <n v="1"/>
    <x v="0"/>
    <n v="1"/>
    <n v="1"/>
    <n v="0"/>
    <n v="0"/>
    <n v="0"/>
    <x v="4"/>
    <x v="4"/>
    <n v="76.029772648537616"/>
    <n v="76.029772648537616"/>
    <n v="0"/>
    <n v="12.319922060409768"/>
    <n v="0"/>
  </r>
  <r>
    <s v="CN000000120"/>
    <x v="4"/>
    <x v="4"/>
    <n v="2014"/>
    <n v="0"/>
    <n v="1.0946293478145916"/>
    <n v="0"/>
    <n v="0"/>
    <n v="1"/>
    <x v="0"/>
    <n v="1"/>
    <n v="0"/>
    <n v="0"/>
    <n v="1"/>
    <n v="0"/>
    <x v="0"/>
    <x v="1"/>
    <n v="0"/>
    <n v="0"/>
    <n v="0"/>
    <n v="0"/>
    <n v="1.0946293478145916"/>
  </r>
  <r>
    <s v="CN000000121"/>
    <x v="1"/>
    <x v="4"/>
    <n v="2014"/>
    <n v="0"/>
    <n v="0"/>
    <n v="0"/>
    <n v="0"/>
    <n v="1"/>
    <x v="0"/>
    <n v="1"/>
    <n v="0"/>
    <n v="0"/>
    <n v="0"/>
    <n v="1"/>
    <x v="3"/>
    <x v="1"/>
    <n v="0"/>
    <n v="0"/>
    <n v="0"/>
    <n v="0"/>
    <n v="0"/>
  </r>
  <r>
    <s v="CN000000122"/>
    <x v="4"/>
    <x v="4"/>
    <n v="2015"/>
    <n v="0"/>
    <n v="2.6364538215434732"/>
    <n v="0"/>
    <n v="0"/>
    <n v="1"/>
    <x v="0"/>
    <n v="1"/>
    <n v="0"/>
    <n v="0"/>
    <n v="1"/>
    <n v="0"/>
    <x v="0"/>
    <x v="0"/>
    <n v="0"/>
    <n v="0"/>
    <n v="0"/>
    <n v="0"/>
    <n v="2.6364538215434732"/>
  </r>
  <r>
    <s v="CN000000123"/>
    <x v="0"/>
    <x v="4"/>
    <n v="2018"/>
    <n v="47.968298162228002"/>
    <n v="41.196934373531661"/>
    <n v="0"/>
    <n v="0"/>
    <n v="1"/>
    <x v="0"/>
    <n v="1"/>
    <n v="1"/>
    <n v="0"/>
    <n v="0"/>
    <n v="0"/>
    <x v="4"/>
    <x v="4"/>
    <n v="47.968298162228002"/>
    <n v="47.968298162228002"/>
    <n v="0"/>
    <n v="41.196934373531661"/>
    <n v="0"/>
  </r>
  <r>
    <s v="CN000000124"/>
    <x v="3"/>
    <x v="4"/>
    <n v="2015"/>
    <n v="0"/>
    <n v="0"/>
    <n v="0"/>
    <n v="0"/>
    <n v="1"/>
    <x v="0"/>
    <n v="1"/>
    <n v="0"/>
    <n v="0"/>
    <n v="0"/>
    <n v="1"/>
    <x v="1"/>
    <x v="0"/>
    <n v="0"/>
    <n v="0"/>
    <n v="0"/>
    <n v="0"/>
    <n v="0"/>
  </r>
  <r>
    <s v="CN000000125"/>
    <x v="1"/>
    <x v="4"/>
    <n v="2017"/>
    <n v="0"/>
    <n v="13.05080903195471"/>
    <n v="0"/>
    <n v="0"/>
    <n v="1"/>
    <x v="0"/>
    <n v="1"/>
    <n v="0"/>
    <n v="0"/>
    <n v="1"/>
    <n v="0"/>
    <x v="3"/>
    <x v="2"/>
    <n v="0"/>
    <n v="0"/>
    <n v="0"/>
    <n v="0"/>
    <n v="13.05080903195471"/>
  </r>
  <r>
    <s v="CN000000126"/>
    <x v="2"/>
    <x v="4"/>
    <n v="2016"/>
    <n v="0"/>
    <n v="26.006912100018884"/>
    <n v="0"/>
    <n v="0"/>
    <n v="1"/>
    <x v="0"/>
    <n v="1"/>
    <n v="0"/>
    <n v="0"/>
    <n v="1"/>
    <n v="0"/>
    <x v="2"/>
    <x v="3"/>
    <n v="0"/>
    <n v="0"/>
    <n v="0"/>
    <n v="0"/>
    <n v="26.006912100018884"/>
  </r>
  <r>
    <s v="CN000000127"/>
    <x v="4"/>
    <x v="4"/>
    <n v="2014"/>
    <n v="0"/>
    <n v="1.2328377176434555"/>
    <n v="0"/>
    <n v="0"/>
    <n v="1"/>
    <x v="0"/>
    <n v="1"/>
    <n v="0"/>
    <n v="0"/>
    <n v="1"/>
    <n v="0"/>
    <x v="0"/>
    <x v="1"/>
    <n v="0"/>
    <n v="0"/>
    <n v="0"/>
    <n v="0"/>
    <n v="1.2328377176434555"/>
  </r>
  <r>
    <s v="CN000000128"/>
    <x v="4"/>
    <x v="4"/>
    <n v="2018"/>
    <n v="71.667430346084601"/>
    <n v="84.304859279815673"/>
    <n v="0"/>
    <n v="0"/>
    <n v="1"/>
    <x v="0"/>
    <n v="1"/>
    <n v="1"/>
    <n v="0"/>
    <n v="0"/>
    <n v="0"/>
    <x v="0"/>
    <x v="4"/>
    <n v="71.667430346084601"/>
    <n v="71.667430346084601"/>
    <n v="0"/>
    <n v="84.304859279815673"/>
    <n v="0"/>
  </r>
  <r>
    <s v="CN000000129"/>
    <x v="2"/>
    <x v="4"/>
    <n v="2017"/>
    <n v="54.780594278266818"/>
    <n v="33.776948491845474"/>
    <n v="0"/>
    <n v="0"/>
    <n v="1"/>
    <x v="0"/>
    <n v="1"/>
    <n v="1"/>
    <n v="0"/>
    <n v="0"/>
    <n v="0"/>
    <x v="2"/>
    <x v="2"/>
    <n v="54.780594278266818"/>
    <n v="54.780594278266818"/>
    <n v="0"/>
    <n v="33.776948491845474"/>
    <n v="0"/>
  </r>
  <r>
    <s v="CN000000130"/>
    <x v="3"/>
    <x v="4"/>
    <n v="2016"/>
    <n v="37.019771256730692"/>
    <n v="32.191860917198689"/>
    <n v="0"/>
    <n v="0"/>
    <n v="1"/>
    <x v="0"/>
    <n v="1"/>
    <n v="1"/>
    <n v="0"/>
    <n v="0"/>
    <n v="0"/>
    <x v="1"/>
    <x v="3"/>
    <n v="37.019771256730692"/>
    <n v="37.019771256730692"/>
    <n v="0"/>
    <n v="32.191860917198689"/>
    <n v="0"/>
  </r>
  <r>
    <s v="CN000000131"/>
    <x v="4"/>
    <x v="4"/>
    <n v="2014"/>
    <n v="0"/>
    <n v="0"/>
    <n v="0"/>
    <n v="0"/>
    <n v="1"/>
    <x v="0"/>
    <n v="1"/>
    <n v="0"/>
    <n v="0"/>
    <n v="0"/>
    <n v="1"/>
    <x v="0"/>
    <x v="1"/>
    <n v="0"/>
    <n v="0"/>
    <n v="0"/>
    <n v="0"/>
    <n v="0"/>
  </r>
  <r>
    <s v="CN000000132"/>
    <x v="1"/>
    <x v="4"/>
    <n v="2014"/>
    <n v="0"/>
    <n v="0.67966249884611318"/>
    <n v="0"/>
    <n v="0"/>
    <n v="1"/>
    <x v="0"/>
    <n v="1"/>
    <n v="0"/>
    <n v="0"/>
    <n v="1"/>
    <n v="0"/>
    <x v="3"/>
    <x v="1"/>
    <n v="0"/>
    <n v="0"/>
    <n v="0"/>
    <n v="0"/>
    <n v="0.67966249884611318"/>
  </r>
  <r>
    <s v="CN000000133"/>
    <x v="3"/>
    <x v="4"/>
    <n v="2017"/>
    <n v="30.586548761903401"/>
    <n v="32.229653055225619"/>
    <n v="0"/>
    <n v="0"/>
    <n v="1"/>
    <x v="0"/>
    <n v="1"/>
    <n v="1"/>
    <n v="0"/>
    <n v="0"/>
    <n v="0"/>
    <x v="1"/>
    <x v="2"/>
    <n v="30.586548761903401"/>
    <n v="30.586548761903401"/>
    <n v="0"/>
    <n v="32.229653055225619"/>
    <n v="0"/>
  </r>
  <r>
    <s v="CN000000134"/>
    <x v="1"/>
    <x v="4"/>
    <n v="2017"/>
    <n v="124.90804328580346"/>
    <n v="28.864942819176342"/>
    <n v="0"/>
    <n v="0"/>
    <n v="1"/>
    <x v="0"/>
    <n v="1"/>
    <n v="1"/>
    <n v="0"/>
    <n v="0"/>
    <n v="0"/>
    <x v="3"/>
    <x v="2"/>
    <n v="124.90804328580346"/>
    <n v="124.90804328580346"/>
    <n v="0"/>
    <n v="28.864942819176342"/>
    <n v="0"/>
  </r>
  <r>
    <s v="CN000000135"/>
    <x v="3"/>
    <x v="4"/>
    <n v="2016"/>
    <n v="46.296668659146249"/>
    <n v="21.936154170777733"/>
    <n v="0"/>
    <n v="0"/>
    <n v="1"/>
    <x v="0"/>
    <n v="1"/>
    <n v="1"/>
    <n v="0"/>
    <n v="0"/>
    <n v="0"/>
    <x v="1"/>
    <x v="3"/>
    <n v="46.296668659146249"/>
    <n v="46.296668659146249"/>
    <n v="0"/>
    <n v="21.936154170777733"/>
    <n v="0"/>
  </r>
  <r>
    <s v="CN000000136"/>
    <x v="2"/>
    <x v="4"/>
    <n v="2018"/>
    <n v="91.892421307326018"/>
    <n v="76.584691525200526"/>
    <n v="0"/>
    <n v="0"/>
    <n v="1"/>
    <x v="0"/>
    <n v="1"/>
    <n v="1"/>
    <n v="0"/>
    <n v="0"/>
    <n v="0"/>
    <x v="2"/>
    <x v="4"/>
    <n v="91.892421307326018"/>
    <n v="91.892421307326018"/>
    <n v="0"/>
    <n v="76.584691525200526"/>
    <n v="0"/>
  </r>
  <r>
    <s v="CN000000137"/>
    <x v="3"/>
    <x v="4"/>
    <n v="2015"/>
    <n v="33.103106502385693"/>
    <n v="53.679479075633715"/>
    <n v="0"/>
    <n v="0"/>
    <n v="1"/>
    <x v="0"/>
    <n v="1"/>
    <n v="1"/>
    <n v="0"/>
    <n v="0"/>
    <n v="0"/>
    <x v="1"/>
    <x v="0"/>
    <n v="33.103106502385693"/>
    <n v="33.103106502385693"/>
    <n v="0"/>
    <n v="53.679479075633715"/>
    <n v="0"/>
  </r>
  <r>
    <s v="CN000000138"/>
    <x v="2"/>
    <x v="4"/>
    <n v="2016"/>
    <n v="17.81443042983884"/>
    <n v="20.85557991671438"/>
    <n v="0"/>
    <n v="0"/>
    <n v="1"/>
    <x v="0"/>
    <n v="1"/>
    <n v="1"/>
    <n v="0"/>
    <n v="0"/>
    <n v="0"/>
    <x v="2"/>
    <x v="3"/>
    <n v="17.81443042983884"/>
    <n v="17.81443042983884"/>
    <n v="0"/>
    <n v="20.85557991671438"/>
    <n v="0"/>
  </r>
  <r>
    <s v="CN000000139"/>
    <x v="1"/>
    <x v="4"/>
    <n v="2018"/>
    <n v="183.96559364088176"/>
    <n v="173.64852853240683"/>
    <n v="0"/>
    <n v="0"/>
    <n v="1"/>
    <x v="0"/>
    <n v="1"/>
    <n v="1"/>
    <n v="0"/>
    <n v="0"/>
    <n v="0"/>
    <x v="3"/>
    <x v="4"/>
    <n v="183.96559364088176"/>
    <n v="183.96559364088176"/>
    <n v="0"/>
    <n v="173.64852853240683"/>
    <n v="0"/>
  </r>
  <r>
    <s v="CN000000140"/>
    <x v="3"/>
    <x v="4"/>
    <n v="2015"/>
    <n v="0"/>
    <n v="2.4850670701665365"/>
    <n v="0"/>
    <n v="0"/>
    <n v="1"/>
    <x v="0"/>
    <n v="1"/>
    <n v="0"/>
    <n v="0"/>
    <n v="1"/>
    <n v="0"/>
    <x v="1"/>
    <x v="0"/>
    <n v="0"/>
    <n v="0"/>
    <n v="0"/>
    <n v="0"/>
    <n v="2.4850670701665365"/>
  </r>
  <r>
    <s v="CN000000141"/>
    <x v="1"/>
    <x v="4"/>
    <n v="2018"/>
    <n v="69.303327033263088"/>
    <n v="52.862645033445496"/>
    <n v="0"/>
    <n v="0"/>
    <n v="1"/>
    <x v="0"/>
    <n v="1"/>
    <n v="1"/>
    <n v="0"/>
    <n v="0"/>
    <n v="0"/>
    <x v="3"/>
    <x v="4"/>
    <n v="69.303327033263088"/>
    <n v="69.303327033263088"/>
    <n v="0"/>
    <n v="52.862645033445496"/>
    <n v="0"/>
  </r>
  <r>
    <s v="CN000000142"/>
    <x v="1"/>
    <x v="4"/>
    <n v="2014"/>
    <n v="0"/>
    <n v="0"/>
    <n v="0"/>
    <n v="0"/>
    <n v="1"/>
    <x v="0"/>
    <n v="1"/>
    <n v="0"/>
    <n v="0"/>
    <n v="0"/>
    <n v="1"/>
    <x v="3"/>
    <x v="1"/>
    <n v="0"/>
    <n v="0"/>
    <n v="0"/>
    <n v="0"/>
    <n v="0"/>
  </r>
  <r>
    <s v="CN000000143"/>
    <x v="1"/>
    <x v="4"/>
    <n v="2016"/>
    <n v="49.160735575538929"/>
    <n v="18.768862284569021"/>
    <n v="0"/>
    <n v="0"/>
    <n v="1"/>
    <x v="0"/>
    <n v="1"/>
    <n v="1"/>
    <n v="0"/>
    <n v="0"/>
    <n v="0"/>
    <x v="3"/>
    <x v="3"/>
    <n v="49.160735575538929"/>
    <n v="49.160735575538929"/>
    <n v="0"/>
    <n v="18.768862284569021"/>
    <n v="0"/>
  </r>
  <r>
    <s v="CN000000144"/>
    <x v="1"/>
    <x v="4"/>
    <n v="2015"/>
    <n v="0"/>
    <n v="2.5078132014122025"/>
    <n v="0"/>
    <n v="0"/>
    <n v="1"/>
    <x v="0"/>
    <n v="1"/>
    <n v="0"/>
    <n v="0"/>
    <n v="1"/>
    <n v="0"/>
    <x v="3"/>
    <x v="0"/>
    <n v="0"/>
    <n v="0"/>
    <n v="0"/>
    <n v="0"/>
    <n v="2.5078132014122025"/>
  </r>
  <r>
    <s v="CN000000145"/>
    <x v="2"/>
    <x v="4"/>
    <n v="2014"/>
    <n v="0"/>
    <n v="1.2316146273016035"/>
    <n v="0"/>
    <n v="0"/>
    <n v="1"/>
    <x v="0"/>
    <n v="1"/>
    <n v="0"/>
    <n v="0"/>
    <n v="1"/>
    <n v="0"/>
    <x v="2"/>
    <x v="1"/>
    <n v="0"/>
    <n v="0"/>
    <n v="0"/>
    <n v="0"/>
    <n v="1.2316146273016035"/>
  </r>
  <r>
    <s v="CN000000146"/>
    <x v="0"/>
    <x v="4"/>
    <n v="2014"/>
    <n v="0"/>
    <n v="0.93595230912680416"/>
    <n v="0"/>
    <n v="0"/>
    <n v="1"/>
    <x v="0"/>
    <n v="1"/>
    <n v="0"/>
    <n v="0"/>
    <n v="1"/>
    <n v="0"/>
    <x v="4"/>
    <x v="1"/>
    <n v="0"/>
    <n v="0"/>
    <n v="0"/>
    <n v="0"/>
    <n v="0.93595230912680416"/>
  </r>
  <r>
    <s v="CN000000147"/>
    <x v="0"/>
    <x v="4"/>
    <n v="2015"/>
    <n v="16.804263524566064"/>
    <n v="35.392202290078828"/>
    <n v="0"/>
    <n v="0"/>
    <n v="1"/>
    <x v="0"/>
    <n v="1"/>
    <n v="1"/>
    <n v="0"/>
    <n v="0"/>
    <n v="0"/>
    <x v="4"/>
    <x v="0"/>
    <n v="16.804263524566064"/>
    <n v="16.804263524566064"/>
    <n v="0"/>
    <n v="35.392202290078828"/>
    <n v="0"/>
  </r>
  <r>
    <s v="CN000000148"/>
    <x v="2"/>
    <x v="4"/>
    <n v="2015"/>
    <n v="0"/>
    <n v="0"/>
    <n v="0"/>
    <n v="0"/>
    <n v="1"/>
    <x v="0"/>
    <n v="1"/>
    <n v="0"/>
    <n v="0"/>
    <n v="0"/>
    <n v="1"/>
    <x v="2"/>
    <x v="0"/>
    <n v="0"/>
    <n v="0"/>
    <n v="0"/>
    <n v="0"/>
    <n v="0"/>
  </r>
  <r>
    <s v="CN000000149"/>
    <x v="2"/>
    <x v="4"/>
    <n v="2014"/>
    <n v="0"/>
    <n v="0.99191470954388417"/>
    <n v="0"/>
    <n v="0"/>
    <n v="1"/>
    <x v="0"/>
    <n v="1"/>
    <n v="0"/>
    <n v="0"/>
    <n v="1"/>
    <n v="0"/>
    <x v="2"/>
    <x v="1"/>
    <n v="0"/>
    <n v="0"/>
    <n v="0"/>
    <n v="0"/>
    <n v="0.99191470954388417"/>
  </r>
  <r>
    <s v="CN000000150"/>
    <x v="0"/>
    <x v="4"/>
    <n v="2014"/>
    <n v="0"/>
    <n v="0.61412548784745591"/>
    <n v="0"/>
    <n v="0"/>
    <n v="1"/>
    <x v="0"/>
    <n v="1"/>
    <n v="0"/>
    <n v="0"/>
    <n v="1"/>
    <n v="0"/>
    <x v="4"/>
    <x v="1"/>
    <n v="0"/>
    <n v="0"/>
    <n v="0"/>
    <n v="0"/>
    <n v="0.61412548784745591"/>
  </r>
  <r>
    <s v="CN000000151"/>
    <x v="4"/>
    <x v="4"/>
    <m/>
    <n v="0"/>
    <n v="20.980573490388835"/>
    <n v="30.464683760206995"/>
    <n v="55.848919444848669"/>
    <n v="1"/>
    <x v="1"/>
    <n v="0"/>
    <n v="0"/>
    <n v="0"/>
    <n v="0"/>
    <n v="0"/>
    <x v="0"/>
    <x v="6"/>
    <n v="0"/>
    <n v="0"/>
    <n v="0"/>
    <n v="0"/>
    <n v="0"/>
  </r>
  <r>
    <s v="CN000000152"/>
    <x v="1"/>
    <x v="4"/>
    <n v="2018"/>
    <n v="139.40390771642703"/>
    <n v="50.988475506193851"/>
    <n v="0"/>
    <n v="0"/>
    <n v="1"/>
    <x v="0"/>
    <n v="1"/>
    <n v="1"/>
    <n v="0"/>
    <n v="0"/>
    <n v="0"/>
    <x v="3"/>
    <x v="4"/>
    <n v="139.40390771642703"/>
    <n v="139.40390771642703"/>
    <n v="0"/>
    <n v="50.988475506193851"/>
    <n v="0"/>
  </r>
  <r>
    <s v="CN000000153"/>
    <x v="1"/>
    <x v="4"/>
    <n v="2015"/>
    <n v="0"/>
    <n v="2.0164503133668186"/>
    <n v="0"/>
    <n v="0"/>
    <n v="1"/>
    <x v="0"/>
    <n v="1"/>
    <n v="0"/>
    <n v="0"/>
    <n v="1"/>
    <n v="0"/>
    <x v="3"/>
    <x v="0"/>
    <n v="0"/>
    <n v="0"/>
    <n v="0"/>
    <n v="0"/>
    <n v="2.0164503133668186"/>
  </r>
  <r>
    <s v="CN000000154"/>
    <x v="2"/>
    <x v="4"/>
    <n v="2014"/>
    <n v="0"/>
    <n v="0.84637673443293693"/>
    <n v="0"/>
    <n v="0"/>
    <n v="1"/>
    <x v="0"/>
    <n v="1"/>
    <n v="0"/>
    <n v="0"/>
    <n v="1"/>
    <n v="0"/>
    <x v="2"/>
    <x v="1"/>
    <n v="0"/>
    <n v="0"/>
    <n v="0"/>
    <n v="0"/>
    <n v="0.84637673443293693"/>
  </r>
  <r>
    <s v="CN000000155"/>
    <x v="2"/>
    <x v="4"/>
    <n v="2014"/>
    <n v="0"/>
    <n v="0"/>
    <n v="0"/>
    <n v="0"/>
    <n v="1"/>
    <x v="0"/>
    <n v="1"/>
    <n v="0"/>
    <n v="0"/>
    <n v="0"/>
    <n v="1"/>
    <x v="2"/>
    <x v="1"/>
    <n v="0"/>
    <n v="0"/>
    <n v="0"/>
    <n v="0"/>
    <n v="0"/>
  </r>
  <r>
    <s v="CN000000156"/>
    <x v="2"/>
    <x v="4"/>
    <n v="2014"/>
    <n v="0"/>
    <n v="1.1454688654165095"/>
    <n v="0"/>
    <n v="0"/>
    <n v="1"/>
    <x v="0"/>
    <n v="1"/>
    <n v="0"/>
    <n v="0"/>
    <n v="1"/>
    <n v="0"/>
    <x v="2"/>
    <x v="1"/>
    <n v="0"/>
    <n v="0"/>
    <n v="0"/>
    <n v="0"/>
    <n v="1.1454688654165095"/>
  </r>
  <r>
    <s v="CN000000157"/>
    <x v="0"/>
    <x v="4"/>
    <n v="2017"/>
    <n v="44.743221551465496"/>
    <n v="41.518967048426084"/>
    <n v="0"/>
    <n v="0"/>
    <n v="1"/>
    <x v="0"/>
    <n v="1"/>
    <n v="1"/>
    <n v="0"/>
    <n v="0"/>
    <n v="0"/>
    <x v="4"/>
    <x v="2"/>
    <n v="44.743221551465496"/>
    <n v="44.743221551465496"/>
    <n v="0"/>
    <n v="41.518967048426084"/>
    <n v="0"/>
  </r>
  <r>
    <s v="CN000000158"/>
    <x v="3"/>
    <x v="5"/>
    <n v="2017"/>
    <n v="0"/>
    <n v="5.3790717159247565"/>
    <n v="0"/>
    <n v="0"/>
    <n v="1"/>
    <x v="0"/>
    <n v="1"/>
    <n v="0"/>
    <n v="0"/>
    <n v="1"/>
    <n v="0"/>
    <x v="2"/>
    <x v="3"/>
    <n v="0"/>
    <n v="0"/>
    <n v="0"/>
    <n v="0"/>
    <n v="5.3790717159247565"/>
  </r>
  <r>
    <s v="CN000000159"/>
    <x v="4"/>
    <x v="5"/>
    <n v="2015"/>
    <n v="0"/>
    <n v="0"/>
    <n v="0"/>
    <n v="0"/>
    <n v="1"/>
    <x v="0"/>
    <n v="1"/>
    <n v="0"/>
    <n v="0"/>
    <n v="0"/>
    <n v="1"/>
    <x v="1"/>
    <x v="1"/>
    <n v="0"/>
    <n v="0"/>
    <n v="0"/>
    <n v="0"/>
    <n v="0"/>
  </r>
  <r>
    <s v="CN000000160"/>
    <x v="4"/>
    <x v="5"/>
    <n v="2015"/>
    <n v="0"/>
    <n v="0"/>
    <n v="0"/>
    <n v="0"/>
    <n v="1"/>
    <x v="0"/>
    <n v="1"/>
    <n v="0"/>
    <n v="0"/>
    <n v="0"/>
    <n v="1"/>
    <x v="1"/>
    <x v="1"/>
    <n v="0"/>
    <n v="0"/>
    <n v="0"/>
    <n v="0"/>
    <n v="0"/>
  </r>
  <r>
    <s v="CN000000161"/>
    <x v="3"/>
    <x v="5"/>
    <n v="2015"/>
    <n v="0"/>
    <n v="0.47779115748097611"/>
    <n v="0"/>
    <n v="0"/>
    <n v="1"/>
    <x v="0"/>
    <n v="1"/>
    <n v="0"/>
    <n v="0"/>
    <n v="1"/>
    <n v="0"/>
    <x v="2"/>
    <x v="1"/>
    <n v="0"/>
    <n v="0"/>
    <n v="0"/>
    <n v="0"/>
    <n v="0.47779115748097611"/>
  </r>
  <r>
    <s v="CN000000162"/>
    <x v="5"/>
    <x v="5"/>
    <n v="2016"/>
    <n v="30.68260975071443"/>
    <n v="7.4141868442999828"/>
    <n v="0"/>
    <n v="0"/>
    <n v="1"/>
    <x v="0"/>
    <n v="1"/>
    <n v="1"/>
    <n v="0"/>
    <n v="0"/>
    <n v="0"/>
    <x v="0"/>
    <x v="0"/>
    <n v="30.68260975071443"/>
    <n v="30.68260975071443"/>
    <n v="0"/>
    <n v="7.4141868442999828"/>
    <n v="0"/>
  </r>
  <r>
    <s v="CN000000163"/>
    <x v="3"/>
    <x v="5"/>
    <n v="2018"/>
    <n v="19.132295647175336"/>
    <n v="24.099431801884286"/>
    <n v="0"/>
    <n v="0"/>
    <n v="1"/>
    <x v="0"/>
    <n v="1"/>
    <n v="1"/>
    <n v="0"/>
    <n v="0"/>
    <n v="0"/>
    <x v="2"/>
    <x v="2"/>
    <n v="19.132295647175336"/>
    <n v="19.132295647175336"/>
    <n v="0"/>
    <n v="24.099431801884286"/>
    <n v="0"/>
  </r>
  <r>
    <s v="CN000000164"/>
    <x v="0"/>
    <x v="5"/>
    <n v="2015"/>
    <n v="0"/>
    <n v="0.4479225650244073"/>
    <n v="0"/>
    <n v="0"/>
    <n v="1"/>
    <x v="0"/>
    <n v="1"/>
    <n v="0"/>
    <n v="0"/>
    <n v="1"/>
    <n v="0"/>
    <x v="5"/>
    <x v="1"/>
    <n v="0"/>
    <n v="0"/>
    <n v="0"/>
    <n v="0"/>
    <n v="0.4479225650244073"/>
  </r>
  <r>
    <s v="CN000000165"/>
    <x v="0"/>
    <x v="5"/>
    <n v="2015"/>
    <n v="0"/>
    <n v="0"/>
    <n v="0"/>
    <n v="0"/>
    <n v="1"/>
    <x v="0"/>
    <n v="1"/>
    <n v="0"/>
    <n v="0"/>
    <n v="0"/>
    <n v="1"/>
    <x v="5"/>
    <x v="1"/>
    <n v="0"/>
    <n v="0"/>
    <n v="0"/>
    <n v="0"/>
    <n v="0"/>
  </r>
  <r>
    <s v="CN000000166"/>
    <x v="3"/>
    <x v="5"/>
    <n v="2015"/>
    <n v="0"/>
    <n v="1.1484180201576899"/>
    <n v="0"/>
    <n v="0"/>
    <n v="1"/>
    <x v="0"/>
    <n v="1"/>
    <n v="0"/>
    <n v="0"/>
    <n v="1"/>
    <n v="0"/>
    <x v="2"/>
    <x v="1"/>
    <n v="0"/>
    <n v="0"/>
    <n v="0"/>
    <n v="0"/>
    <n v="1.1484180201576899"/>
  </r>
  <r>
    <s v="CN000000167"/>
    <x v="5"/>
    <x v="5"/>
    <n v="2016"/>
    <n v="0"/>
    <n v="1.9899969594185731"/>
    <n v="0"/>
    <n v="0"/>
    <n v="1"/>
    <x v="0"/>
    <n v="1"/>
    <n v="0"/>
    <n v="0"/>
    <n v="1"/>
    <n v="0"/>
    <x v="0"/>
    <x v="0"/>
    <n v="0"/>
    <n v="0"/>
    <n v="0"/>
    <n v="0"/>
    <n v="1.9899969594185731"/>
  </r>
  <r>
    <s v="CN000000168"/>
    <x v="0"/>
    <x v="5"/>
    <n v="2015"/>
    <n v="0"/>
    <n v="1.768153406973261"/>
    <n v="0"/>
    <n v="0"/>
    <n v="1"/>
    <x v="0"/>
    <n v="1"/>
    <n v="0"/>
    <n v="0"/>
    <n v="1"/>
    <n v="0"/>
    <x v="5"/>
    <x v="1"/>
    <n v="0"/>
    <n v="0"/>
    <n v="0"/>
    <n v="0"/>
    <n v="1.768153406973261"/>
  </r>
  <r>
    <s v="CN000000169"/>
    <x v="4"/>
    <x v="5"/>
    <n v="2018"/>
    <n v="49.232299844950845"/>
    <n v="32.503566154734301"/>
    <n v="0"/>
    <n v="0"/>
    <n v="1"/>
    <x v="0"/>
    <n v="1"/>
    <n v="1"/>
    <n v="0"/>
    <n v="0"/>
    <n v="0"/>
    <x v="1"/>
    <x v="2"/>
    <n v="49.232299844950845"/>
    <n v="49.232299844950845"/>
    <n v="0"/>
    <n v="32.503566154734301"/>
    <n v="0"/>
  </r>
  <r>
    <s v="CN000000170"/>
    <x v="4"/>
    <x v="5"/>
    <n v="2015"/>
    <n v="0"/>
    <n v="0.81098840769350511"/>
    <n v="0"/>
    <n v="0"/>
    <n v="1"/>
    <x v="0"/>
    <n v="1"/>
    <n v="0"/>
    <n v="0"/>
    <n v="1"/>
    <n v="0"/>
    <x v="1"/>
    <x v="1"/>
    <n v="0"/>
    <n v="0"/>
    <n v="0"/>
    <n v="0"/>
    <n v="0.81098840769350511"/>
  </r>
  <r>
    <s v="CN000000171"/>
    <x v="4"/>
    <x v="5"/>
    <n v="2015"/>
    <n v="0"/>
    <n v="0.49344872106408399"/>
    <n v="0"/>
    <n v="0"/>
    <n v="1"/>
    <x v="0"/>
    <n v="1"/>
    <n v="0"/>
    <n v="0"/>
    <n v="1"/>
    <n v="0"/>
    <x v="1"/>
    <x v="1"/>
    <n v="0"/>
    <n v="0"/>
    <n v="0"/>
    <n v="0"/>
    <n v="0.49344872106408399"/>
  </r>
  <r>
    <s v="CN000000172"/>
    <x v="4"/>
    <x v="5"/>
    <n v="2015"/>
    <n v="0"/>
    <n v="0"/>
    <n v="0"/>
    <n v="0"/>
    <n v="1"/>
    <x v="0"/>
    <n v="1"/>
    <n v="0"/>
    <n v="0"/>
    <n v="0"/>
    <n v="1"/>
    <x v="1"/>
    <x v="1"/>
    <n v="0"/>
    <n v="0"/>
    <n v="0"/>
    <n v="0"/>
    <n v="0"/>
  </r>
  <r>
    <s v="CN000000173"/>
    <x v="0"/>
    <x v="5"/>
    <n v="2015"/>
    <n v="0"/>
    <n v="0"/>
    <n v="0"/>
    <n v="0"/>
    <n v="1"/>
    <x v="0"/>
    <n v="1"/>
    <n v="0"/>
    <n v="0"/>
    <n v="0"/>
    <n v="1"/>
    <x v="5"/>
    <x v="1"/>
    <n v="0"/>
    <n v="0"/>
    <n v="0"/>
    <n v="0"/>
    <n v="0"/>
  </r>
  <r>
    <s v="CN000000174"/>
    <x v="0"/>
    <x v="5"/>
    <n v="2018"/>
    <n v="0"/>
    <n v="17.499376518323086"/>
    <n v="0"/>
    <n v="0"/>
    <n v="1"/>
    <x v="0"/>
    <n v="1"/>
    <n v="0"/>
    <n v="0"/>
    <n v="1"/>
    <n v="0"/>
    <x v="5"/>
    <x v="2"/>
    <n v="0"/>
    <n v="0"/>
    <n v="0"/>
    <n v="0"/>
    <n v="17.499376518323086"/>
  </r>
  <r>
    <s v="CN000000175"/>
    <x v="1"/>
    <x v="5"/>
    <n v="2016"/>
    <n v="0"/>
    <n v="2.9099649992894934"/>
    <n v="0"/>
    <n v="0"/>
    <n v="1"/>
    <x v="0"/>
    <n v="1"/>
    <n v="0"/>
    <n v="0"/>
    <n v="1"/>
    <n v="0"/>
    <x v="4"/>
    <x v="0"/>
    <n v="0"/>
    <n v="0"/>
    <n v="0"/>
    <n v="0"/>
    <n v="2.9099649992894934"/>
  </r>
  <r>
    <s v="CN000000176"/>
    <x v="5"/>
    <x v="5"/>
    <n v="2018"/>
    <n v="0"/>
    <n v="0"/>
    <n v="0"/>
    <n v="0"/>
    <n v="1"/>
    <x v="0"/>
    <n v="1"/>
    <n v="0"/>
    <n v="0"/>
    <n v="0"/>
    <n v="1"/>
    <x v="0"/>
    <x v="2"/>
    <n v="0"/>
    <n v="0"/>
    <n v="0"/>
    <n v="0"/>
    <n v="0"/>
  </r>
  <r>
    <s v="CN000000177"/>
    <x v="3"/>
    <x v="5"/>
    <n v="2016"/>
    <n v="0"/>
    <n v="4.1312047662222602"/>
    <n v="0"/>
    <n v="0"/>
    <n v="1"/>
    <x v="0"/>
    <n v="1"/>
    <n v="0"/>
    <n v="0"/>
    <n v="1"/>
    <n v="0"/>
    <x v="2"/>
    <x v="0"/>
    <n v="0"/>
    <n v="0"/>
    <n v="0"/>
    <n v="0"/>
    <n v="4.1312047662222602"/>
  </r>
  <r>
    <s v="CN000000178"/>
    <x v="5"/>
    <x v="5"/>
    <n v="2016"/>
    <n v="36.420877871226523"/>
    <n v="16.724118308613981"/>
    <n v="0"/>
    <n v="0"/>
    <n v="1"/>
    <x v="0"/>
    <n v="1"/>
    <n v="1"/>
    <n v="0"/>
    <n v="0"/>
    <n v="0"/>
    <x v="0"/>
    <x v="0"/>
    <n v="36.420877871226523"/>
    <n v="36.420877871226523"/>
    <n v="0"/>
    <n v="16.724118308613981"/>
    <n v="0"/>
  </r>
  <r>
    <s v="CN000000179"/>
    <x v="0"/>
    <x v="5"/>
    <m/>
    <n v="0"/>
    <n v="0"/>
    <n v="41.342492863435581"/>
    <n v="31.521782862118791"/>
    <n v="1"/>
    <x v="1"/>
    <n v="0"/>
    <n v="0"/>
    <n v="0"/>
    <n v="0"/>
    <n v="0"/>
    <x v="5"/>
    <x v="7"/>
    <n v="0"/>
    <n v="0"/>
    <n v="0"/>
    <n v="0"/>
    <n v="0"/>
  </r>
  <r>
    <s v="CN000000180"/>
    <x v="4"/>
    <x v="5"/>
    <n v="2015"/>
    <n v="0"/>
    <n v="1.5591642129085648"/>
    <n v="0"/>
    <n v="0"/>
    <n v="1"/>
    <x v="0"/>
    <n v="1"/>
    <n v="0"/>
    <n v="0"/>
    <n v="1"/>
    <n v="0"/>
    <x v="1"/>
    <x v="1"/>
    <n v="0"/>
    <n v="0"/>
    <n v="0"/>
    <n v="0"/>
    <n v="1.5591642129085648"/>
  </r>
  <r>
    <s v="CN000000181"/>
    <x v="0"/>
    <x v="5"/>
    <n v="2015"/>
    <n v="0"/>
    <n v="1.5624743292066465"/>
    <n v="0"/>
    <n v="0"/>
    <n v="1"/>
    <x v="0"/>
    <n v="1"/>
    <n v="0"/>
    <n v="0"/>
    <n v="1"/>
    <n v="0"/>
    <x v="5"/>
    <x v="1"/>
    <n v="0"/>
    <n v="0"/>
    <n v="0"/>
    <n v="0"/>
    <n v="1.5624743292066465"/>
  </r>
  <r>
    <s v="CN000000182"/>
    <x v="4"/>
    <x v="5"/>
    <n v="2017"/>
    <n v="0"/>
    <n v="14.553892800154719"/>
    <n v="0"/>
    <n v="0"/>
    <n v="1"/>
    <x v="0"/>
    <n v="1"/>
    <n v="0"/>
    <n v="0"/>
    <n v="1"/>
    <n v="0"/>
    <x v="1"/>
    <x v="3"/>
    <n v="0"/>
    <n v="0"/>
    <n v="0"/>
    <n v="0"/>
    <n v="14.553892800154719"/>
  </r>
  <r>
    <s v="CN000000183"/>
    <x v="0"/>
    <x v="5"/>
    <n v="2018"/>
    <n v="62.141052261242834"/>
    <n v="47.846749289514143"/>
    <n v="0"/>
    <n v="0"/>
    <n v="1"/>
    <x v="0"/>
    <n v="1"/>
    <n v="1"/>
    <n v="0"/>
    <n v="0"/>
    <n v="0"/>
    <x v="5"/>
    <x v="2"/>
    <n v="62.141052261242834"/>
    <n v="62.141052261242834"/>
    <n v="0"/>
    <n v="47.846749289514143"/>
    <n v="0"/>
  </r>
  <r>
    <s v="CN000000184"/>
    <x v="0"/>
    <x v="5"/>
    <n v="2017"/>
    <n v="0"/>
    <n v="12.142694273957558"/>
    <n v="0"/>
    <n v="0"/>
    <n v="1"/>
    <x v="0"/>
    <n v="1"/>
    <n v="0"/>
    <n v="0"/>
    <n v="1"/>
    <n v="0"/>
    <x v="5"/>
    <x v="3"/>
    <n v="0"/>
    <n v="0"/>
    <n v="0"/>
    <n v="0"/>
    <n v="12.142694273957558"/>
  </r>
  <r>
    <s v="CN000000185"/>
    <x v="3"/>
    <x v="5"/>
    <n v="2015"/>
    <n v="0"/>
    <n v="0"/>
    <n v="0"/>
    <n v="0"/>
    <n v="1"/>
    <x v="0"/>
    <n v="1"/>
    <n v="0"/>
    <n v="0"/>
    <n v="0"/>
    <n v="1"/>
    <x v="2"/>
    <x v="1"/>
    <n v="0"/>
    <n v="0"/>
    <n v="0"/>
    <n v="0"/>
    <n v="0"/>
  </r>
  <r>
    <s v="CN000000186"/>
    <x v="5"/>
    <x v="5"/>
    <n v="2015"/>
    <n v="0"/>
    <n v="0.74904223623747468"/>
    <n v="0"/>
    <n v="0"/>
    <n v="1"/>
    <x v="0"/>
    <n v="1"/>
    <n v="0"/>
    <n v="0"/>
    <n v="1"/>
    <n v="0"/>
    <x v="0"/>
    <x v="1"/>
    <n v="0"/>
    <n v="0"/>
    <n v="0"/>
    <n v="0"/>
    <n v="0.74904223623747468"/>
  </r>
  <r>
    <s v="CN000000187"/>
    <x v="1"/>
    <x v="5"/>
    <n v="2015"/>
    <n v="0"/>
    <n v="0.60500406608635904"/>
    <n v="0"/>
    <n v="0"/>
    <n v="1"/>
    <x v="0"/>
    <n v="1"/>
    <n v="0"/>
    <n v="0"/>
    <n v="1"/>
    <n v="0"/>
    <x v="4"/>
    <x v="1"/>
    <n v="0"/>
    <n v="0"/>
    <n v="0"/>
    <n v="0"/>
    <n v="0.60500406608635904"/>
  </r>
  <r>
    <s v="CN000000188"/>
    <x v="3"/>
    <x v="5"/>
    <n v="2019"/>
    <n v="94.649142770254969"/>
    <n v="56.109715452701579"/>
    <n v="0"/>
    <n v="0"/>
    <n v="1"/>
    <x v="0"/>
    <n v="1"/>
    <n v="1"/>
    <n v="0"/>
    <n v="0"/>
    <n v="0"/>
    <x v="2"/>
    <x v="4"/>
    <n v="94.649142770254969"/>
    <n v="94.649142770254969"/>
    <n v="0"/>
    <n v="56.109715452701579"/>
    <n v="0"/>
  </r>
  <r>
    <s v="CN000000189"/>
    <x v="5"/>
    <x v="5"/>
    <n v="2016"/>
    <n v="0"/>
    <n v="3.7401904645248436"/>
    <n v="0"/>
    <n v="0"/>
    <n v="1"/>
    <x v="0"/>
    <n v="1"/>
    <n v="0"/>
    <n v="0"/>
    <n v="1"/>
    <n v="0"/>
    <x v="0"/>
    <x v="0"/>
    <n v="0"/>
    <n v="0"/>
    <n v="0"/>
    <n v="0"/>
    <n v="3.7401904645248436"/>
  </r>
  <r>
    <s v="CN000000190"/>
    <x v="5"/>
    <x v="5"/>
    <n v="2015"/>
    <n v="0"/>
    <n v="0.64273470747796602"/>
    <n v="0"/>
    <n v="0"/>
    <n v="1"/>
    <x v="0"/>
    <n v="1"/>
    <n v="0"/>
    <n v="0"/>
    <n v="1"/>
    <n v="0"/>
    <x v="0"/>
    <x v="1"/>
    <n v="0"/>
    <n v="0"/>
    <n v="0"/>
    <n v="0"/>
    <n v="0.64273470747796602"/>
  </r>
  <r>
    <s v="CN000000191"/>
    <x v="5"/>
    <x v="5"/>
    <n v="2016"/>
    <n v="0"/>
    <n v="3.3181183583500982"/>
    <n v="0"/>
    <n v="0"/>
    <n v="1"/>
    <x v="0"/>
    <n v="1"/>
    <n v="0"/>
    <n v="0"/>
    <n v="1"/>
    <n v="0"/>
    <x v="0"/>
    <x v="0"/>
    <n v="0"/>
    <n v="0"/>
    <n v="0"/>
    <n v="0"/>
    <n v="3.3181183583500982"/>
  </r>
  <r>
    <s v="CN000000192"/>
    <x v="1"/>
    <x v="5"/>
    <n v="2016"/>
    <n v="28.773297145000825"/>
    <n v="29.045224861647721"/>
    <n v="0"/>
    <n v="0"/>
    <n v="1"/>
    <x v="0"/>
    <n v="1"/>
    <n v="1"/>
    <n v="0"/>
    <n v="0"/>
    <n v="0"/>
    <x v="4"/>
    <x v="0"/>
    <n v="28.773297145000825"/>
    <n v="28.773297145000825"/>
    <n v="0"/>
    <n v="29.045224861647721"/>
    <n v="0"/>
  </r>
  <r>
    <s v="CN000000193"/>
    <x v="1"/>
    <x v="5"/>
    <n v="2018"/>
    <n v="105.11990836167595"/>
    <n v="31.131642552659521"/>
    <n v="0"/>
    <n v="0"/>
    <n v="1"/>
    <x v="0"/>
    <n v="1"/>
    <n v="1"/>
    <n v="0"/>
    <n v="0"/>
    <n v="0"/>
    <x v="4"/>
    <x v="2"/>
    <n v="105.11990836167595"/>
    <n v="105.11990836167595"/>
    <n v="0"/>
    <n v="31.131642552659521"/>
    <n v="0"/>
  </r>
  <r>
    <s v="CN000000194"/>
    <x v="2"/>
    <x v="5"/>
    <n v="2016"/>
    <n v="19.684989028721812"/>
    <n v="14.34456596922829"/>
    <n v="0"/>
    <n v="0"/>
    <n v="1"/>
    <x v="0"/>
    <n v="1"/>
    <n v="1"/>
    <n v="0"/>
    <n v="0"/>
    <n v="0"/>
    <x v="3"/>
    <x v="0"/>
    <n v="19.684989028721812"/>
    <n v="19.684989028721812"/>
    <n v="0"/>
    <n v="14.34456596922829"/>
    <n v="0"/>
  </r>
  <r>
    <s v="CN000000195"/>
    <x v="1"/>
    <x v="5"/>
    <n v="2017"/>
    <n v="0"/>
    <n v="0"/>
    <n v="0"/>
    <n v="0"/>
    <n v="1"/>
    <x v="0"/>
    <n v="1"/>
    <n v="0"/>
    <n v="0"/>
    <n v="0"/>
    <n v="1"/>
    <x v="4"/>
    <x v="3"/>
    <n v="0"/>
    <n v="0"/>
    <n v="0"/>
    <n v="0"/>
    <n v="0"/>
  </r>
  <r>
    <s v="CN000000196"/>
    <x v="1"/>
    <x v="5"/>
    <n v="2018"/>
    <n v="470.62669377251876"/>
    <n v="55.212117226742919"/>
    <n v="0"/>
    <n v="0"/>
    <n v="1"/>
    <x v="0"/>
    <n v="1"/>
    <n v="1"/>
    <n v="1"/>
    <n v="0"/>
    <n v="0"/>
    <x v="4"/>
    <x v="2"/>
    <n v="470.62669377251876"/>
    <n v="200"/>
    <n v="270.62669377251876"/>
    <n v="55.212117226742919"/>
    <n v="0"/>
  </r>
  <r>
    <s v="CN000000197"/>
    <x v="1"/>
    <x v="5"/>
    <n v="2017"/>
    <n v="56.695361824163733"/>
    <n v="16.267949883323613"/>
    <n v="0"/>
    <n v="0"/>
    <n v="1"/>
    <x v="0"/>
    <n v="1"/>
    <n v="1"/>
    <n v="0"/>
    <n v="0"/>
    <n v="0"/>
    <x v="4"/>
    <x v="3"/>
    <n v="56.695361824163733"/>
    <n v="56.695361824163733"/>
    <n v="0"/>
    <n v="16.267949883323613"/>
    <n v="0"/>
  </r>
  <r>
    <s v="CN000000198"/>
    <x v="5"/>
    <x v="5"/>
    <n v="2017"/>
    <n v="0"/>
    <n v="8.7396547052739209"/>
    <n v="0"/>
    <n v="0"/>
    <n v="1"/>
    <x v="0"/>
    <n v="1"/>
    <n v="0"/>
    <n v="0"/>
    <n v="1"/>
    <n v="0"/>
    <x v="0"/>
    <x v="3"/>
    <n v="0"/>
    <n v="0"/>
    <n v="0"/>
    <n v="0"/>
    <n v="8.7396547052739209"/>
  </r>
  <r>
    <s v="CN000000199"/>
    <x v="2"/>
    <x v="5"/>
    <n v="2015"/>
    <n v="0"/>
    <n v="0.70150918682483177"/>
    <n v="0"/>
    <n v="0"/>
    <n v="1"/>
    <x v="0"/>
    <n v="1"/>
    <n v="0"/>
    <n v="0"/>
    <n v="1"/>
    <n v="0"/>
    <x v="3"/>
    <x v="1"/>
    <n v="0"/>
    <n v="0"/>
    <n v="0"/>
    <n v="0"/>
    <n v="0.70150918682483177"/>
  </r>
  <r>
    <s v="CN000000200"/>
    <x v="2"/>
    <x v="5"/>
    <n v="2015"/>
    <n v="0"/>
    <n v="0.89840232743818171"/>
    <n v="0"/>
    <n v="0"/>
    <n v="1"/>
    <x v="0"/>
    <n v="1"/>
    <n v="0"/>
    <n v="0"/>
    <n v="1"/>
    <n v="0"/>
    <x v="3"/>
    <x v="1"/>
    <n v="0"/>
    <n v="0"/>
    <n v="0"/>
    <n v="0"/>
    <n v="0.89840232743818171"/>
  </r>
  <r>
    <s v="CN000000201"/>
    <x v="2"/>
    <x v="5"/>
    <n v="2018"/>
    <n v="28.246878616476391"/>
    <n v="25.546194578712697"/>
    <n v="0"/>
    <n v="0"/>
    <n v="1"/>
    <x v="0"/>
    <n v="1"/>
    <n v="1"/>
    <n v="0"/>
    <n v="0"/>
    <n v="0"/>
    <x v="3"/>
    <x v="2"/>
    <n v="28.246878616476391"/>
    <n v="28.246878616476391"/>
    <n v="0"/>
    <n v="25.546194578712697"/>
    <n v="0"/>
  </r>
  <r>
    <s v="CN000000202"/>
    <x v="2"/>
    <x v="5"/>
    <n v="2015"/>
    <n v="0"/>
    <n v="0.73152264272948786"/>
    <n v="0"/>
    <n v="0"/>
    <n v="1"/>
    <x v="0"/>
    <n v="1"/>
    <n v="0"/>
    <n v="0"/>
    <n v="1"/>
    <n v="0"/>
    <x v="3"/>
    <x v="1"/>
    <n v="0"/>
    <n v="0"/>
    <n v="0"/>
    <n v="0"/>
    <n v="0.73152264272948786"/>
  </r>
  <r>
    <s v="CN000000203"/>
    <x v="0"/>
    <x v="5"/>
    <n v="2016"/>
    <n v="0"/>
    <n v="0"/>
    <n v="0"/>
    <n v="0"/>
    <n v="1"/>
    <x v="0"/>
    <n v="1"/>
    <n v="0"/>
    <n v="0"/>
    <n v="0"/>
    <n v="1"/>
    <x v="5"/>
    <x v="0"/>
    <n v="0"/>
    <n v="0"/>
    <n v="0"/>
    <n v="0"/>
    <n v="0"/>
  </r>
  <r>
    <s v="CN000000204"/>
    <x v="3"/>
    <x v="5"/>
    <n v="2015"/>
    <n v="0"/>
    <n v="0"/>
    <n v="0"/>
    <n v="0"/>
    <n v="1"/>
    <x v="0"/>
    <n v="1"/>
    <n v="0"/>
    <n v="0"/>
    <n v="0"/>
    <n v="1"/>
    <x v="2"/>
    <x v="1"/>
    <n v="0"/>
    <n v="0"/>
    <n v="0"/>
    <n v="0"/>
    <n v="0"/>
  </r>
  <r>
    <s v="CN000000205"/>
    <x v="4"/>
    <x v="5"/>
    <n v="2016"/>
    <n v="30.061285665841684"/>
    <n v="14.01561940457524"/>
    <n v="0"/>
    <n v="0"/>
    <n v="1"/>
    <x v="0"/>
    <n v="1"/>
    <n v="1"/>
    <n v="0"/>
    <n v="0"/>
    <n v="0"/>
    <x v="1"/>
    <x v="0"/>
    <n v="30.061285665841684"/>
    <n v="30.061285665841684"/>
    <n v="0"/>
    <n v="14.01561940457524"/>
    <n v="0"/>
  </r>
  <r>
    <s v="CN000000206"/>
    <x v="4"/>
    <x v="5"/>
    <n v="2015"/>
    <n v="0"/>
    <n v="0"/>
    <n v="0"/>
    <n v="0"/>
    <n v="1"/>
    <x v="0"/>
    <n v="1"/>
    <n v="0"/>
    <n v="0"/>
    <n v="0"/>
    <n v="1"/>
    <x v="1"/>
    <x v="1"/>
    <n v="0"/>
    <n v="0"/>
    <n v="0"/>
    <n v="0"/>
    <n v="0"/>
  </r>
  <r>
    <s v="CN000000207"/>
    <x v="2"/>
    <x v="5"/>
    <n v="2015"/>
    <n v="0"/>
    <n v="0"/>
    <n v="0"/>
    <n v="0"/>
    <n v="1"/>
    <x v="0"/>
    <n v="1"/>
    <n v="0"/>
    <n v="0"/>
    <n v="0"/>
    <n v="1"/>
    <x v="3"/>
    <x v="1"/>
    <n v="0"/>
    <n v="0"/>
    <n v="0"/>
    <n v="0"/>
    <n v="0"/>
  </r>
  <r>
    <s v="CN000000208"/>
    <x v="5"/>
    <x v="5"/>
    <n v="2016"/>
    <n v="0"/>
    <n v="1.0212518796714671"/>
    <n v="0"/>
    <n v="0"/>
    <n v="1"/>
    <x v="0"/>
    <n v="1"/>
    <n v="0"/>
    <n v="0"/>
    <n v="1"/>
    <n v="0"/>
    <x v="0"/>
    <x v="0"/>
    <n v="0"/>
    <n v="0"/>
    <n v="0"/>
    <n v="0"/>
    <n v="1.0212518796714671"/>
  </r>
  <r>
    <s v="CN000000209"/>
    <x v="1"/>
    <x v="5"/>
    <n v="2018"/>
    <n v="64.39643507931612"/>
    <n v="48.871544224696869"/>
    <n v="0"/>
    <n v="0"/>
    <n v="1"/>
    <x v="0"/>
    <n v="1"/>
    <n v="1"/>
    <n v="0"/>
    <n v="0"/>
    <n v="0"/>
    <x v="4"/>
    <x v="2"/>
    <n v="64.39643507931612"/>
    <n v="64.39643507931612"/>
    <n v="0"/>
    <n v="48.871544224696869"/>
    <n v="0"/>
  </r>
  <r>
    <s v="CN000000210"/>
    <x v="4"/>
    <x v="5"/>
    <n v="2018"/>
    <n v="131.205772276272"/>
    <n v="35.788641604594474"/>
    <n v="0"/>
    <n v="0"/>
    <n v="1"/>
    <x v="0"/>
    <n v="1"/>
    <n v="1"/>
    <n v="0"/>
    <n v="0"/>
    <n v="0"/>
    <x v="1"/>
    <x v="2"/>
    <n v="131.205772276272"/>
    <n v="131.205772276272"/>
    <n v="0"/>
    <n v="35.788641604594474"/>
    <n v="0"/>
  </r>
  <r>
    <s v="CN000000211"/>
    <x v="1"/>
    <x v="5"/>
    <n v="2016"/>
    <n v="0"/>
    <n v="1.8581507003371627"/>
    <n v="0"/>
    <n v="0"/>
    <n v="1"/>
    <x v="0"/>
    <n v="1"/>
    <n v="0"/>
    <n v="0"/>
    <n v="1"/>
    <n v="0"/>
    <x v="4"/>
    <x v="0"/>
    <n v="0"/>
    <n v="0"/>
    <n v="0"/>
    <n v="0"/>
    <n v="1.8581507003371627"/>
  </r>
  <r>
    <s v="CN000000212"/>
    <x v="0"/>
    <x v="5"/>
    <n v="2015"/>
    <n v="0"/>
    <n v="1.5494936742618182"/>
    <n v="0"/>
    <n v="0"/>
    <n v="1"/>
    <x v="0"/>
    <n v="1"/>
    <n v="0"/>
    <n v="0"/>
    <n v="1"/>
    <n v="0"/>
    <x v="5"/>
    <x v="1"/>
    <n v="0"/>
    <n v="0"/>
    <n v="0"/>
    <n v="0"/>
    <n v="1.5494936742618182"/>
  </r>
  <r>
    <s v="CN000000213"/>
    <x v="3"/>
    <x v="5"/>
    <n v="2015"/>
    <n v="0"/>
    <n v="0"/>
    <n v="0"/>
    <n v="0"/>
    <n v="1"/>
    <x v="0"/>
    <n v="1"/>
    <n v="0"/>
    <n v="0"/>
    <n v="0"/>
    <n v="1"/>
    <x v="2"/>
    <x v="1"/>
    <n v="0"/>
    <n v="0"/>
    <n v="0"/>
    <n v="0"/>
    <n v="0"/>
  </r>
  <r>
    <s v="CN000000214"/>
    <x v="5"/>
    <x v="5"/>
    <n v="2017"/>
    <n v="0"/>
    <n v="10.503772291097288"/>
    <n v="0"/>
    <n v="0"/>
    <n v="1"/>
    <x v="0"/>
    <n v="1"/>
    <n v="0"/>
    <n v="0"/>
    <n v="1"/>
    <n v="0"/>
    <x v="0"/>
    <x v="3"/>
    <n v="0"/>
    <n v="0"/>
    <n v="0"/>
    <n v="0"/>
    <n v="10.503772291097288"/>
  </r>
  <r>
    <s v="CN000000215"/>
    <x v="5"/>
    <x v="5"/>
    <n v="2017"/>
    <n v="53.334074472112633"/>
    <n v="45.499300954582715"/>
    <n v="0"/>
    <n v="0"/>
    <n v="1"/>
    <x v="0"/>
    <n v="1"/>
    <n v="1"/>
    <n v="0"/>
    <n v="0"/>
    <n v="0"/>
    <x v="0"/>
    <x v="3"/>
    <n v="53.334074472112633"/>
    <n v="53.334074472112633"/>
    <n v="0"/>
    <n v="45.499300954582715"/>
    <n v="0"/>
  </r>
  <r>
    <s v="CN000000216"/>
    <x v="2"/>
    <x v="5"/>
    <n v="2016"/>
    <n v="0"/>
    <n v="0"/>
    <n v="0"/>
    <n v="0"/>
    <n v="1"/>
    <x v="0"/>
    <n v="1"/>
    <n v="0"/>
    <n v="0"/>
    <n v="0"/>
    <n v="1"/>
    <x v="3"/>
    <x v="0"/>
    <n v="0"/>
    <n v="0"/>
    <n v="0"/>
    <n v="0"/>
    <n v="0"/>
  </r>
  <r>
    <s v="CN000000217"/>
    <x v="1"/>
    <x v="5"/>
    <n v="2017"/>
    <n v="51.470602661287998"/>
    <n v="40.834537396511855"/>
    <n v="0"/>
    <n v="0"/>
    <n v="1"/>
    <x v="0"/>
    <n v="1"/>
    <n v="1"/>
    <n v="0"/>
    <n v="0"/>
    <n v="0"/>
    <x v="4"/>
    <x v="3"/>
    <n v="51.470602661287998"/>
    <n v="51.470602661287998"/>
    <n v="0"/>
    <n v="40.834537396511855"/>
    <n v="0"/>
  </r>
  <r>
    <s v="CN000000218"/>
    <x v="2"/>
    <x v="5"/>
    <n v="2015"/>
    <n v="0"/>
    <n v="0"/>
    <n v="0"/>
    <n v="0"/>
    <n v="1"/>
    <x v="0"/>
    <n v="1"/>
    <n v="0"/>
    <n v="0"/>
    <n v="0"/>
    <n v="1"/>
    <x v="3"/>
    <x v="1"/>
    <n v="0"/>
    <n v="0"/>
    <n v="0"/>
    <n v="0"/>
    <n v="0"/>
  </r>
  <r>
    <s v="CN000000219"/>
    <x v="1"/>
    <x v="5"/>
    <n v="2015"/>
    <n v="0"/>
    <n v="2.101816078297849"/>
    <n v="0"/>
    <n v="0"/>
    <n v="1"/>
    <x v="0"/>
    <n v="1"/>
    <n v="0"/>
    <n v="0"/>
    <n v="1"/>
    <n v="0"/>
    <x v="4"/>
    <x v="1"/>
    <n v="0"/>
    <n v="0"/>
    <n v="0"/>
    <n v="0"/>
    <n v="2.101816078297849"/>
  </r>
  <r>
    <s v="CN000000220"/>
    <x v="1"/>
    <x v="5"/>
    <n v="2015"/>
    <n v="0"/>
    <n v="1.0606820547108196"/>
    <n v="0"/>
    <n v="0"/>
    <n v="1"/>
    <x v="0"/>
    <n v="1"/>
    <n v="0"/>
    <n v="0"/>
    <n v="1"/>
    <n v="0"/>
    <x v="4"/>
    <x v="1"/>
    <n v="0"/>
    <n v="0"/>
    <n v="0"/>
    <n v="0"/>
    <n v="1.0606820547108196"/>
  </r>
  <r>
    <s v="CN000000221"/>
    <x v="0"/>
    <x v="5"/>
    <n v="2015"/>
    <n v="0"/>
    <n v="0"/>
    <n v="0"/>
    <n v="0"/>
    <n v="1"/>
    <x v="0"/>
    <n v="1"/>
    <n v="0"/>
    <n v="0"/>
    <n v="0"/>
    <n v="1"/>
    <x v="5"/>
    <x v="1"/>
    <n v="0"/>
    <n v="0"/>
    <n v="0"/>
    <n v="0"/>
    <n v="0"/>
  </r>
  <r>
    <s v="CN000000222"/>
    <x v="4"/>
    <x v="5"/>
    <n v="2015"/>
    <n v="0"/>
    <n v="0.98606335742299944"/>
    <n v="0"/>
    <n v="0"/>
    <n v="1"/>
    <x v="0"/>
    <n v="1"/>
    <n v="0"/>
    <n v="0"/>
    <n v="1"/>
    <n v="0"/>
    <x v="1"/>
    <x v="1"/>
    <n v="0"/>
    <n v="0"/>
    <n v="0"/>
    <n v="0"/>
    <n v="0.98606335742299944"/>
  </r>
  <r>
    <s v="CN000000223"/>
    <x v="1"/>
    <x v="5"/>
    <n v="2016"/>
    <n v="0"/>
    <n v="4.1933935738218491"/>
    <n v="0"/>
    <n v="0"/>
    <n v="1"/>
    <x v="0"/>
    <n v="1"/>
    <n v="0"/>
    <n v="0"/>
    <n v="1"/>
    <n v="0"/>
    <x v="4"/>
    <x v="0"/>
    <n v="0"/>
    <n v="0"/>
    <n v="0"/>
    <n v="0"/>
    <n v="4.1933935738218491"/>
  </r>
  <r>
    <s v="CN000000224"/>
    <x v="2"/>
    <x v="5"/>
    <n v="2018"/>
    <n v="373.73954557506954"/>
    <n v="81.889779996694529"/>
    <n v="0"/>
    <n v="0"/>
    <n v="1"/>
    <x v="0"/>
    <n v="1"/>
    <n v="1"/>
    <n v="1"/>
    <n v="0"/>
    <n v="0"/>
    <x v="3"/>
    <x v="2"/>
    <n v="373.73954557506954"/>
    <n v="200"/>
    <n v="173.73954557506954"/>
    <n v="81.889779996694529"/>
    <n v="0"/>
  </r>
  <r>
    <s v="CN000000225"/>
    <x v="4"/>
    <x v="5"/>
    <m/>
    <n v="0"/>
    <n v="0"/>
    <n v="88.88170050184435"/>
    <n v="31.437352223933917"/>
    <n v="1"/>
    <x v="1"/>
    <n v="0"/>
    <n v="0"/>
    <n v="0"/>
    <n v="0"/>
    <n v="0"/>
    <x v="1"/>
    <x v="7"/>
    <n v="0"/>
    <n v="0"/>
    <n v="0"/>
    <n v="0"/>
    <n v="0"/>
  </r>
  <r>
    <s v="CN000000226"/>
    <x v="2"/>
    <x v="5"/>
    <n v="2015"/>
    <n v="0"/>
    <n v="0.64012853861452423"/>
    <n v="0"/>
    <n v="0"/>
    <n v="1"/>
    <x v="0"/>
    <n v="1"/>
    <n v="0"/>
    <n v="0"/>
    <n v="1"/>
    <n v="0"/>
    <x v="3"/>
    <x v="1"/>
    <n v="0"/>
    <n v="0"/>
    <n v="0"/>
    <n v="0"/>
    <n v="0.64012853861452423"/>
  </r>
  <r>
    <s v="CN000000227"/>
    <x v="5"/>
    <x v="5"/>
    <n v="2017"/>
    <n v="61.275435993525143"/>
    <n v="17.377518650323204"/>
    <n v="0"/>
    <n v="0"/>
    <n v="1"/>
    <x v="0"/>
    <n v="1"/>
    <n v="1"/>
    <n v="0"/>
    <n v="0"/>
    <n v="0"/>
    <x v="0"/>
    <x v="3"/>
    <n v="61.275435993525143"/>
    <n v="61.275435993525143"/>
    <n v="0"/>
    <n v="17.377518650323204"/>
    <n v="0"/>
  </r>
  <r>
    <s v="CN000000228"/>
    <x v="2"/>
    <x v="5"/>
    <n v="2019"/>
    <n v="573.80929766221459"/>
    <n v="63.499830872375881"/>
    <n v="0"/>
    <n v="0"/>
    <n v="1"/>
    <x v="0"/>
    <n v="1"/>
    <n v="1"/>
    <n v="1"/>
    <n v="0"/>
    <n v="0"/>
    <x v="3"/>
    <x v="4"/>
    <n v="573.80929766221459"/>
    <n v="200"/>
    <n v="373.80929766221459"/>
    <n v="63.499830872375881"/>
    <n v="0"/>
  </r>
  <r>
    <s v="CN000000229"/>
    <x v="3"/>
    <x v="5"/>
    <n v="2015"/>
    <n v="0"/>
    <n v="0"/>
    <n v="0"/>
    <n v="0"/>
    <n v="1"/>
    <x v="0"/>
    <n v="1"/>
    <n v="0"/>
    <n v="0"/>
    <n v="0"/>
    <n v="1"/>
    <x v="2"/>
    <x v="1"/>
    <n v="0"/>
    <n v="0"/>
    <n v="0"/>
    <n v="0"/>
    <n v="0"/>
  </r>
  <r>
    <s v="CN000000230"/>
    <x v="5"/>
    <x v="5"/>
    <n v="2015"/>
    <n v="0"/>
    <n v="0.85380237077909782"/>
    <n v="0"/>
    <n v="0"/>
    <n v="1"/>
    <x v="0"/>
    <n v="1"/>
    <n v="0"/>
    <n v="0"/>
    <n v="1"/>
    <n v="0"/>
    <x v="0"/>
    <x v="1"/>
    <n v="0"/>
    <n v="0"/>
    <n v="0"/>
    <n v="0"/>
    <n v="0.85380237077909782"/>
  </r>
  <r>
    <s v="CN000000231"/>
    <x v="1"/>
    <x v="5"/>
    <n v="2015"/>
    <n v="0"/>
    <n v="0.45496512485958474"/>
    <n v="0"/>
    <n v="0"/>
    <n v="1"/>
    <x v="0"/>
    <n v="1"/>
    <n v="0"/>
    <n v="0"/>
    <n v="1"/>
    <n v="0"/>
    <x v="4"/>
    <x v="1"/>
    <n v="0"/>
    <n v="0"/>
    <n v="0"/>
    <n v="0"/>
    <n v="0.45496512485958474"/>
  </r>
  <r>
    <s v="CN000000232"/>
    <x v="0"/>
    <x v="5"/>
    <n v="2015"/>
    <n v="0"/>
    <n v="1.87825141416938"/>
    <n v="0"/>
    <n v="0"/>
    <n v="1"/>
    <x v="0"/>
    <n v="1"/>
    <n v="0"/>
    <n v="0"/>
    <n v="1"/>
    <n v="0"/>
    <x v="5"/>
    <x v="1"/>
    <n v="0"/>
    <n v="0"/>
    <n v="0"/>
    <n v="0"/>
    <n v="1.87825141416938"/>
  </r>
  <r>
    <s v="CN000000233"/>
    <x v="2"/>
    <x v="5"/>
    <n v="2015"/>
    <n v="0"/>
    <n v="0.32813786827408964"/>
    <n v="0"/>
    <n v="0"/>
    <n v="1"/>
    <x v="0"/>
    <n v="1"/>
    <n v="0"/>
    <n v="0"/>
    <n v="1"/>
    <n v="0"/>
    <x v="3"/>
    <x v="1"/>
    <n v="0"/>
    <n v="0"/>
    <n v="0"/>
    <n v="0"/>
    <n v="0.32813786827408964"/>
  </r>
  <r>
    <s v="CN000000234"/>
    <x v="0"/>
    <x v="5"/>
    <n v="2015"/>
    <n v="0"/>
    <n v="0"/>
    <n v="0"/>
    <n v="0"/>
    <n v="1"/>
    <x v="0"/>
    <n v="1"/>
    <n v="0"/>
    <n v="0"/>
    <n v="0"/>
    <n v="1"/>
    <x v="5"/>
    <x v="1"/>
    <n v="0"/>
    <n v="0"/>
    <n v="0"/>
    <n v="0"/>
    <n v="0"/>
  </r>
  <r>
    <s v="CN000000235"/>
    <x v="2"/>
    <x v="5"/>
    <n v="2015"/>
    <n v="10.1250220780466"/>
    <n v="3.8467238295219706"/>
    <n v="0"/>
    <n v="0"/>
    <n v="1"/>
    <x v="0"/>
    <n v="1"/>
    <n v="1"/>
    <n v="0"/>
    <n v="0"/>
    <n v="0"/>
    <x v="3"/>
    <x v="1"/>
    <n v="10.1250220780466"/>
    <n v="10.1250220780466"/>
    <n v="0"/>
    <n v="3.8467238295219706"/>
    <n v="0"/>
  </r>
  <r>
    <s v="CN000000236"/>
    <x v="1"/>
    <x v="5"/>
    <n v="2016"/>
    <n v="0"/>
    <n v="1.2781663943702481"/>
    <n v="0"/>
    <n v="0"/>
    <n v="1"/>
    <x v="0"/>
    <n v="1"/>
    <n v="0"/>
    <n v="0"/>
    <n v="1"/>
    <n v="0"/>
    <x v="4"/>
    <x v="0"/>
    <n v="0"/>
    <n v="0"/>
    <n v="0"/>
    <n v="0"/>
    <n v="1.2781663943702481"/>
  </r>
  <r>
    <s v="CN000000237"/>
    <x v="4"/>
    <x v="5"/>
    <n v="2017"/>
    <n v="59.50705799164173"/>
    <n v="39.504184433430815"/>
    <n v="0"/>
    <n v="0"/>
    <n v="1"/>
    <x v="0"/>
    <n v="1"/>
    <n v="1"/>
    <n v="0"/>
    <n v="0"/>
    <n v="0"/>
    <x v="1"/>
    <x v="3"/>
    <n v="59.50705799164173"/>
    <n v="59.50705799164173"/>
    <n v="0"/>
    <n v="39.504184433430815"/>
    <n v="0"/>
  </r>
  <r>
    <s v="CN000000238"/>
    <x v="2"/>
    <x v="5"/>
    <n v="2017"/>
    <n v="25.089738947594618"/>
    <n v="24.40368886131202"/>
    <n v="0"/>
    <n v="0"/>
    <n v="1"/>
    <x v="0"/>
    <n v="1"/>
    <n v="1"/>
    <n v="0"/>
    <n v="0"/>
    <n v="0"/>
    <x v="3"/>
    <x v="3"/>
    <n v="25.089738947594618"/>
    <n v="25.089738947594618"/>
    <n v="0"/>
    <n v="24.40368886131202"/>
    <n v="0"/>
  </r>
  <r>
    <s v="CN000000239"/>
    <x v="1"/>
    <x v="5"/>
    <n v="2015"/>
    <n v="0"/>
    <n v="0.68166618814264368"/>
    <n v="0"/>
    <n v="0"/>
    <n v="1"/>
    <x v="0"/>
    <n v="1"/>
    <n v="0"/>
    <n v="0"/>
    <n v="1"/>
    <n v="0"/>
    <x v="4"/>
    <x v="1"/>
    <n v="0"/>
    <n v="0"/>
    <n v="0"/>
    <n v="0"/>
    <n v="0.68166618814264368"/>
  </r>
  <r>
    <s v="CN000000240"/>
    <x v="5"/>
    <x v="5"/>
    <n v="2016"/>
    <n v="0"/>
    <n v="8.3610097573255775"/>
    <n v="0"/>
    <n v="0"/>
    <n v="1"/>
    <x v="0"/>
    <n v="1"/>
    <n v="0"/>
    <n v="0"/>
    <n v="1"/>
    <n v="0"/>
    <x v="0"/>
    <x v="0"/>
    <n v="0"/>
    <n v="0"/>
    <n v="0"/>
    <n v="0"/>
    <n v="8.3610097573255775"/>
  </r>
  <r>
    <s v="CN000000241"/>
    <x v="0"/>
    <x v="5"/>
    <n v="2015"/>
    <n v="0"/>
    <n v="0"/>
    <n v="0"/>
    <n v="0"/>
    <n v="1"/>
    <x v="0"/>
    <n v="1"/>
    <n v="0"/>
    <n v="0"/>
    <n v="0"/>
    <n v="1"/>
    <x v="5"/>
    <x v="1"/>
    <n v="0"/>
    <n v="0"/>
    <n v="0"/>
    <n v="0"/>
    <n v="0"/>
  </r>
  <r>
    <s v="CN000000242"/>
    <x v="4"/>
    <x v="5"/>
    <n v="2017"/>
    <n v="47.977371012905728"/>
    <n v="24.189861178100141"/>
    <n v="0"/>
    <n v="0"/>
    <n v="1"/>
    <x v="0"/>
    <n v="1"/>
    <n v="1"/>
    <n v="0"/>
    <n v="0"/>
    <n v="0"/>
    <x v="1"/>
    <x v="3"/>
    <n v="47.977371012905728"/>
    <n v="47.977371012905728"/>
    <n v="0"/>
    <n v="24.189861178100141"/>
    <n v="0"/>
  </r>
  <r>
    <s v="CN000000243"/>
    <x v="1"/>
    <x v="5"/>
    <n v="2015"/>
    <n v="0"/>
    <n v="0"/>
    <n v="0"/>
    <n v="0"/>
    <n v="1"/>
    <x v="0"/>
    <n v="1"/>
    <n v="0"/>
    <n v="0"/>
    <n v="0"/>
    <n v="1"/>
    <x v="4"/>
    <x v="1"/>
    <n v="0"/>
    <n v="0"/>
    <n v="0"/>
    <n v="0"/>
    <n v="0"/>
  </r>
  <r>
    <s v="CN000000244"/>
    <x v="1"/>
    <x v="5"/>
    <n v="2018"/>
    <n v="79.391402239846954"/>
    <n v="33.282747639493735"/>
    <n v="0"/>
    <n v="0"/>
    <n v="1"/>
    <x v="0"/>
    <n v="1"/>
    <n v="1"/>
    <n v="0"/>
    <n v="0"/>
    <n v="0"/>
    <x v="4"/>
    <x v="2"/>
    <n v="79.391402239846954"/>
    <n v="79.391402239846954"/>
    <n v="0"/>
    <n v="33.282747639493735"/>
    <n v="0"/>
  </r>
  <r>
    <s v="CN000000245"/>
    <x v="0"/>
    <x v="5"/>
    <n v="2017"/>
    <n v="32.900965685479584"/>
    <n v="13.214879013556754"/>
    <n v="0"/>
    <n v="0"/>
    <n v="1"/>
    <x v="0"/>
    <n v="1"/>
    <n v="1"/>
    <n v="0"/>
    <n v="0"/>
    <n v="0"/>
    <x v="5"/>
    <x v="3"/>
    <n v="32.900965685479584"/>
    <n v="32.900965685479584"/>
    <n v="0"/>
    <n v="13.214879013556754"/>
    <n v="0"/>
  </r>
  <r>
    <s v="CN000000246"/>
    <x v="1"/>
    <x v="5"/>
    <n v="2019"/>
    <n v="158.73894431137313"/>
    <n v="37.957493855021845"/>
    <n v="0"/>
    <n v="0"/>
    <n v="1"/>
    <x v="0"/>
    <n v="1"/>
    <n v="1"/>
    <n v="0"/>
    <n v="0"/>
    <n v="0"/>
    <x v="4"/>
    <x v="4"/>
    <n v="158.73894431137313"/>
    <n v="158.73894431137313"/>
    <n v="0"/>
    <n v="37.957493855021845"/>
    <n v="0"/>
  </r>
  <r>
    <s v="CN000000247"/>
    <x v="2"/>
    <x v="5"/>
    <n v="2016"/>
    <n v="43.803984891570714"/>
    <n v="22.252405219903203"/>
    <n v="0"/>
    <n v="0"/>
    <n v="1"/>
    <x v="0"/>
    <n v="1"/>
    <n v="1"/>
    <n v="0"/>
    <n v="0"/>
    <n v="0"/>
    <x v="3"/>
    <x v="0"/>
    <n v="43.803984891570714"/>
    <n v="43.803984891570714"/>
    <n v="0"/>
    <n v="22.252405219903203"/>
    <n v="0"/>
  </r>
  <r>
    <s v="CN000000248"/>
    <x v="2"/>
    <x v="5"/>
    <n v="2016"/>
    <n v="17.330197735516048"/>
    <n v="12.514408436759565"/>
    <n v="0"/>
    <n v="0"/>
    <n v="1"/>
    <x v="0"/>
    <n v="1"/>
    <n v="1"/>
    <n v="0"/>
    <n v="0"/>
    <n v="0"/>
    <x v="3"/>
    <x v="0"/>
    <n v="17.330197735516048"/>
    <n v="17.330197735516048"/>
    <n v="0"/>
    <n v="12.514408436759565"/>
    <n v="0"/>
  </r>
  <r>
    <s v="CN000000249"/>
    <x v="0"/>
    <x v="5"/>
    <n v="2016"/>
    <n v="43.90871998436883"/>
    <n v="17.015729717695777"/>
    <n v="0"/>
    <n v="0"/>
    <n v="1"/>
    <x v="0"/>
    <n v="1"/>
    <n v="1"/>
    <n v="0"/>
    <n v="0"/>
    <n v="0"/>
    <x v="5"/>
    <x v="0"/>
    <n v="43.90871998436883"/>
    <n v="43.90871998436883"/>
    <n v="0"/>
    <n v="17.015729717695777"/>
    <n v="0"/>
  </r>
  <r>
    <s v="CN000000250"/>
    <x v="5"/>
    <x v="5"/>
    <n v="2015"/>
    <n v="0"/>
    <n v="0"/>
    <n v="0"/>
    <n v="0"/>
    <n v="1"/>
    <x v="0"/>
    <n v="1"/>
    <n v="0"/>
    <n v="0"/>
    <n v="0"/>
    <n v="1"/>
    <x v="0"/>
    <x v="1"/>
    <n v="0"/>
    <n v="0"/>
    <n v="0"/>
    <n v="0"/>
    <n v="0"/>
  </r>
  <r>
    <s v="CN000000251"/>
    <x v="3"/>
    <x v="6"/>
    <n v="2018"/>
    <n v="0"/>
    <n v="9.5389175548021967"/>
    <n v="0"/>
    <n v="0"/>
    <n v="1"/>
    <x v="0"/>
    <n v="1"/>
    <n v="0"/>
    <n v="0"/>
    <n v="1"/>
    <n v="0"/>
    <x v="3"/>
    <x v="3"/>
    <n v="0"/>
    <n v="0"/>
    <n v="0"/>
    <n v="0"/>
    <n v="9.5389175548021967"/>
  </r>
  <r>
    <s v="CN000000252"/>
    <x v="0"/>
    <x v="6"/>
    <n v="2017"/>
    <n v="0"/>
    <n v="0"/>
    <n v="0"/>
    <n v="0"/>
    <n v="1"/>
    <x v="0"/>
    <n v="1"/>
    <n v="0"/>
    <n v="0"/>
    <n v="0"/>
    <n v="1"/>
    <x v="6"/>
    <x v="0"/>
    <n v="0"/>
    <n v="0"/>
    <n v="0"/>
    <n v="0"/>
    <n v="0"/>
  </r>
  <r>
    <s v="CN000000253"/>
    <x v="3"/>
    <x v="6"/>
    <n v="2018"/>
    <n v="62.051186724299974"/>
    <n v="21.450176824943451"/>
    <n v="0"/>
    <n v="0"/>
    <n v="1"/>
    <x v="0"/>
    <n v="1"/>
    <n v="1"/>
    <n v="0"/>
    <n v="0"/>
    <n v="0"/>
    <x v="3"/>
    <x v="3"/>
    <n v="62.051186724299974"/>
    <n v="62.051186724299974"/>
    <n v="0"/>
    <n v="21.450176824943451"/>
    <n v="0"/>
  </r>
  <r>
    <s v="CN000000254"/>
    <x v="5"/>
    <x v="6"/>
    <n v="2017"/>
    <n v="0"/>
    <n v="0.86950931000012688"/>
    <n v="0"/>
    <n v="0"/>
    <n v="1"/>
    <x v="0"/>
    <n v="1"/>
    <n v="0"/>
    <n v="0"/>
    <n v="1"/>
    <n v="0"/>
    <x v="1"/>
    <x v="0"/>
    <n v="0"/>
    <n v="0"/>
    <n v="0"/>
    <n v="0"/>
    <n v="0.86950931000012688"/>
  </r>
  <r>
    <s v="CN000000255"/>
    <x v="4"/>
    <x v="6"/>
    <n v="2016"/>
    <n v="0"/>
    <n v="0"/>
    <n v="0"/>
    <n v="0"/>
    <n v="1"/>
    <x v="0"/>
    <n v="1"/>
    <n v="0"/>
    <n v="0"/>
    <n v="0"/>
    <n v="1"/>
    <x v="2"/>
    <x v="1"/>
    <n v="0"/>
    <n v="0"/>
    <n v="0"/>
    <n v="0"/>
    <n v="0"/>
  </r>
  <r>
    <s v="CN000000256"/>
    <x v="3"/>
    <x v="6"/>
    <n v="2017"/>
    <n v="42.040347019965189"/>
    <n v="23.085991137098016"/>
    <n v="0"/>
    <n v="0"/>
    <n v="1"/>
    <x v="0"/>
    <n v="1"/>
    <n v="1"/>
    <n v="0"/>
    <n v="0"/>
    <n v="0"/>
    <x v="3"/>
    <x v="0"/>
    <n v="42.040347019965189"/>
    <n v="42.040347019965189"/>
    <n v="0"/>
    <n v="23.085991137098016"/>
    <n v="0"/>
  </r>
  <r>
    <s v="CN000000257"/>
    <x v="3"/>
    <x v="6"/>
    <n v="2018"/>
    <n v="0"/>
    <n v="3.4938122145966206"/>
    <n v="0"/>
    <n v="0"/>
    <n v="1"/>
    <x v="0"/>
    <n v="1"/>
    <n v="0"/>
    <n v="0"/>
    <n v="1"/>
    <n v="0"/>
    <x v="3"/>
    <x v="3"/>
    <n v="0"/>
    <n v="0"/>
    <n v="0"/>
    <n v="0"/>
    <n v="3.4938122145966206"/>
  </r>
  <r>
    <s v="CN000000258"/>
    <x v="0"/>
    <x v="6"/>
    <m/>
    <n v="0"/>
    <n v="0"/>
    <n v="46.225094054975074"/>
    <n v="20.411319382645424"/>
    <n v="1"/>
    <x v="1"/>
    <n v="0"/>
    <n v="0"/>
    <n v="0"/>
    <n v="0"/>
    <n v="0"/>
    <x v="6"/>
    <x v="8"/>
    <n v="0"/>
    <n v="0"/>
    <n v="0"/>
    <n v="0"/>
    <n v="0"/>
  </r>
  <r>
    <s v="CN000000259"/>
    <x v="4"/>
    <x v="6"/>
    <n v="2019"/>
    <n v="78.416220938344082"/>
    <n v="61.107412670654703"/>
    <n v="0"/>
    <n v="0"/>
    <n v="1"/>
    <x v="0"/>
    <n v="1"/>
    <n v="1"/>
    <n v="0"/>
    <n v="0"/>
    <n v="0"/>
    <x v="2"/>
    <x v="2"/>
    <n v="78.416220938344082"/>
    <n v="78.416220938344082"/>
    <n v="0"/>
    <n v="61.107412670654703"/>
    <n v="0"/>
  </r>
  <r>
    <s v="CN000000260"/>
    <x v="5"/>
    <x v="6"/>
    <n v="2016"/>
    <n v="0"/>
    <n v="1.2118004646669833"/>
    <n v="0"/>
    <n v="0"/>
    <n v="1"/>
    <x v="0"/>
    <n v="1"/>
    <n v="0"/>
    <n v="0"/>
    <n v="1"/>
    <n v="0"/>
    <x v="1"/>
    <x v="1"/>
    <n v="0"/>
    <n v="0"/>
    <n v="0"/>
    <n v="0"/>
    <n v="1.2118004646669833"/>
  </r>
  <r>
    <s v="CN000000261"/>
    <x v="4"/>
    <x v="6"/>
    <n v="2016"/>
    <n v="0"/>
    <n v="0"/>
    <n v="0"/>
    <n v="0"/>
    <n v="1"/>
    <x v="0"/>
    <n v="1"/>
    <n v="0"/>
    <n v="0"/>
    <n v="0"/>
    <n v="1"/>
    <x v="2"/>
    <x v="1"/>
    <n v="0"/>
    <n v="0"/>
    <n v="0"/>
    <n v="0"/>
    <n v="0"/>
  </r>
  <r>
    <s v="CN000000262"/>
    <x v="5"/>
    <x v="6"/>
    <n v="2019"/>
    <n v="51.284992617128886"/>
    <n v="18.385720032639895"/>
    <n v="0"/>
    <n v="0"/>
    <n v="1"/>
    <x v="0"/>
    <n v="1"/>
    <n v="1"/>
    <n v="0"/>
    <n v="0"/>
    <n v="0"/>
    <x v="1"/>
    <x v="2"/>
    <n v="51.284992617128886"/>
    <n v="51.284992617128886"/>
    <n v="0"/>
    <n v="18.385720032639895"/>
    <n v="0"/>
  </r>
  <r>
    <s v="CN000000263"/>
    <x v="4"/>
    <x v="6"/>
    <n v="2017"/>
    <n v="0"/>
    <n v="3.1449990093476523"/>
    <n v="0"/>
    <n v="0"/>
    <n v="1"/>
    <x v="0"/>
    <n v="1"/>
    <n v="0"/>
    <n v="0"/>
    <n v="1"/>
    <n v="0"/>
    <x v="2"/>
    <x v="0"/>
    <n v="0"/>
    <n v="0"/>
    <n v="0"/>
    <n v="0"/>
    <n v="3.1449990093476523"/>
  </r>
  <r>
    <s v="CN000000264"/>
    <x v="1"/>
    <x v="6"/>
    <n v="2017"/>
    <n v="29.751869804724365"/>
    <n v="19.58495407975434"/>
    <n v="0"/>
    <n v="0"/>
    <n v="1"/>
    <x v="0"/>
    <n v="1"/>
    <n v="1"/>
    <n v="0"/>
    <n v="0"/>
    <n v="0"/>
    <x v="5"/>
    <x v="0"/>
    <n v="29.751869804724365"/>
    <n v="29.751869804724365"/>
    <n v="0"/>
    <n v="19.58495407975434"/>
    <n v="0"/>
  </r>
  <r>
    <s v="CN000000265"/>
    <x v="4"/>
    <x v="6"/>
    <n v="2016"/>
    <n v="0"/>
    <n v="0"/>
    <n v="0"/>
    <n v="0"/>
    <n v="1"/>
    <x v="0"/>
    <n v="1"/>
    <n v="0"/>
    <n v="0"/>
    <n v="0"/>
    <n v="1"/>
    <x v="2"/>
    <x v="1"/>
    <n v="0"/>
    <n v="0"/>
    <n v="0"/>
    <n v="0"/>
    <n v="0"/>
  </r>
  <r>
    <s v="CN000000266"/>
    <x v="6"/>
    <x v="6"/>
    <n v="2017"/>
    <n v="36.437924538138404"/>
    <n v="9.0305463307181082"/>
    <n v="0"/>
    <n v="0"/>
    <n v="1"/>
    <x v="0"/>
    <n v="1"/>
    <n v="1"/>
    <n v="0"/>
    <n v="0"/>
    <n v="0"/>
    <x v="0"/>
    <x v="0"/>
    <n v="36.437924538138404"/>
    <n v="36.437924538138404"/>
    <n v="0"/>
    <n v="9.0305463307181082"/>
    <n v="0"/>
  </r>
  <r>
    <s v="CN000000267"/>
    <x v="5"/>
    <x v="6"/>
    <n v="2016"/>
    <n v="0"/>
    <n v="0"/>
    <n v="0"/>
    <n v="0"/>
    <n v="1"/>
    <x v="0"/>
    <n v="1"/>
    <n v="0"/>
    <n v="0"/>
    <n v="0"/>
    <n v="1"/>
    <x v="1"/>
    <x v="1"/>
    <n v="0"/>
    <n v="0"/>
    <n v="0"/>
    <n v="0"/>
    <n v="0"/>
  </r>
  <r>
    <s v="CN000000268"/>
    <x v="3"/>
    <x v="6"/>
    <n v="2016"/>
    <n v="0"/>
    <n v="0.73262590434381958"/>
    <n v="0"/>
    <n v="0"/>
    <n v="1"/>
    <x v="0"/>
    <n v="1"/>
    <n v="0"/>
    <n v="0"/>
    <n v="1"/>
    <n v="0"/>
    <x v="3"/>
    <x v="1"/>
    <n v="0"/>
    <n v="0"/>
    <n v="0"/>
    <n v="0"/>
    <n v="0.73262590434381958"/>
  </r>
  <r>
    <s v="CN000000269"/>
    <x v="3"/>
    <x v="6"/>
    <n v="2019"/>
    <n v="0"/>
    <n v="13.31394473620789"/>
    <n v="0"/>
    <n v="0"/>
    <n v="1"/>
    <x v="0"/>
    <n v="1"/>
    <n v="0"/>
    <n v="0"/>
    <n v="1"/>
    <n v="0"/>
    <x v="3"/>
    <x v="2"/>
    <n v="0"/>
    <n v="0"/>
    <n v="0"/>
    <n v="0"/>
    <n v="13.31394473620789"/>
  </r>
  <r>
    <s v="CN000000270"/>
    <x v="1"/>
    <x v="6"/>
    <n v="2019"/>
    <n v="50.606384534589324"/>
    <n v="41.208618100791057"/>
    <n v="0"/>
    <n v="0"/>
    <n v="1"/>
    <x v="0"/>
    <n v="1"/>
    <n v="1"/>
    <n v="0"/>
    <n v="0"/>
    <n v="0"/>
    <x v="5"/>
    <x v="2"/>
    <n v="50.606384534589324"/>
    <n v="50.606384534589324"/>
    <n v="0"/>
    <n v="41.208618100791057"/>
    <n v="0"/>
  </r>
  <r>
    <s v="CN000000271"/>
    <x v="5"/>
    <x v="6"/>
    <n v="2016"/>
    <n v="0"/>
    <n v="1.7184806352205568"/>
    <n v="0"/>
    <n v="0"/>
    <n v="1"/>
    <x v="0"/>
    <n v="1"/>
    <n v="0"/>
    <n v="0"/>
    <n v="1"/>
    <n v="0"/>
    <x v="1"/>
    <x v="1"/>
    <n v="0"/>
    <n v="0"/>
    <n v="0"/>
    <n v="0"/>
    <n v="1.7184806352205568"/>
  </r>
  <r>
    <s v="CN000000272"/>
    <x v="4"/>
    <x v="6"/>
    <m/>
    <n v="10.456017643311881"/>
    <n v="18.870403510122525"/>
    <n v="64.200870245287931"/>
    <n v="59.294855748126437"/>
    <n v="1"/>
    <x v="1"/>
    <n v="0"/>
    <n v="0"/>
    <n v="0"/>
    <n v="0"/>
    <n v="0"/>
    <x v="2"/>
    <x v="8"/>
    <n v="0"/>
    <n v="0"/>
    <n v="0"/>
    <n v="0"/>
    <n v="0"/>
  </r>
  <r>
    <s v="CN000000273"/>
    <x v="4"/>
    <x v="6"/>
    <n v="2016"/>
    <n v="0"/>
    <n v="2.6588895631537257"/>
    <n v="0"/>
    <n v="0"/>
    <n v="1"/>
    <x v="0"/>
    <n v="1"/>
    <n v="0"/>
    <n v="0"/>
    <n v="1"/>
    <n v="0"/>
    <x v="2"/>
    <x v="1"/>
    <n v="0"/>
    <n v="0"/>
    <n v="0"/>
    <n v="0"/>
    <n v="2.6588895631537257"/>
  </r>
  <r>
    <s v="CN000000274"/>
    <x v="4"/>
    <x v="6"/>
    <n v="2017"/>
    <n v="0"/>
    <n v="1.7796724447325758"/>
    <n v="0"/>
    <n v="0"/>
    <n v="1"/>
    <x v="0"/>
    <n v="1"/>
    <n v="0"/>
    <n v="0"/>
    <n v="1"/>
    <n v="0"/>
    <x v="2"/>
    <x v="0"/>
    <n v="0"/>
    <n v="0"/>
    <n v="0"/>
    <n v="0"/>
    <n v="1.7796724447325758"/>
  </r>
  <r>
    <s v="CN000000275"/>
    <x v="4"/>
    <x v="6"/>
    <n v="2016"/>
    <n v="0"/>
    <n v="0.81286133336568922"/>
    <n v="0"/>
    <n v="0"/>
    <n v="1"/>
    <x v="0"/>
    <n v="1"/>
    <n v="0"/>
    <n v="0"/>
    <n v="1"/>
    <n v="0"/>
    <x v="2"/>
    <x v="1"/>
    <n v="0"/>
    <n v="0"/>
    <n v="0"/>
    <n v="0"/>
    <n v="0.81286133336568922"/>
  </r>
  <r>
    <s v="CN000000276"/>
    <x v="6"/>
    <x v="6"/>
    <n v="2019"/>
    <n v="0"/>
    <n v="17.038077426281411"/>
    <n v="0"/>
    <n v="0"/>
    <n v="1"/>
    <x v="0"/>
    <n v="1"/>
    <n v="0"/>
    <n v="0"/>
    <n v="1"/>
    <n v="0"/>
    <x v="0"/>
    <x v="2"/>
    <n v="0"/>
    <n v="0"/>
    <n v="0"/>
    <n v="0"/>
    <n v="17.038077426281411"/>
  </r>
  <r>
    <s v="CN000000277"/>
    <x v="0"/>
    <x v="6"/>
    <n v="2018"/>
    <n v="88.509432701537477"/>
    <n v="19.607761306227342"/>
    <n v="0"/>
    <n v="0"/>
    <n v="1"/>
    <x v="0"/>
    <n v="1"/>
    <n v="1"/>
    <n v="0"/>
    <n v="0"/>
    <n v="0"/>
    <x v="6"/>
    <x v="3"/>
    <n v="88.509432701537477"/>
    <n v="88.509432701537477"/>
    <n v="0"/>
    <n v="19.607761306227342"/>
    <n v="0"/>
  </r>
  <r>
    <s v="CN000000278"/>
    <x v="6"/>
    <x v="6"/>
    <n v="2017"/>
    <n v="40.241926581000236"/>
    <n v="37.482136032589018"/>
    <n v="0"/>
    <n v="0"/>
    <n v="1"/>
    <x v="0"/>
    <n v="1"/>
    <n v="1"/>
    <n v="0"/>
    <n v="0"/>
    <n v="0"/>
    <x v="0"/>
    <x v="0"/>
    <n v="40.241926581000236"/>
    <n v="40.241926581000236"/>
    <n v="0"/>
    <n v="37.482136032589018"/>
    <n v="0"/>
  </r>
  <r>
    <s v="CN000000279"/>
    <x v="3"/>
    <x v="6"/>
    <n v="2018"/>
    <n v="61.858072871282154"/>
    <n v="9.708465935961863"/>
    <n v="0"/>
    <n v="0"/>
    <n v="1"/>
    <x v="0"/>
    <n v="1"/>
    <n v="1"/>
    <n v="0"/>
    <n v="0"/>
    <n v="0"/>
    <x v="3"/>
    <x v="3"/>
    <n v="61.858072871282154"/>
    <n v="61.858072871282154"/>
    <n v="0"/>
    <n v="9.708465935961863"/>
    <n v="0"/>
  </r>
  <r>
    <s v="CN000000280"/>
    <x v="6"/>
    <x v="6"/>
    <m/>
    <n v="0"/>
    <n v="0"/>
    <n v="217.62403482033108"/>
    <n v="110.08369238178061"/>
    <n v="1"/>
    <x v="1"/>
    <n v="0"/>
    <n v="0"/>
    <n v="0"/>
    <n v="0"/>
    <n v="0"/>
    <x v="0"/>
    <x v="8"/>
    <n v="0"/>
    <n v="0"/>
    <n v="0"/>
    <n v="0"/>
    <n v="0"/>
  </r>
  <r>
    <s v="CN000000281"/>
    <x v="3"/>
    <x v="6"/>
    <n v="2018"/>
    <n v="23.772232864079982"/>
    <n v="20.492439965989295"/>
    <n v="0"/>
    <n v="0"/>
    <n v="1"/>
    <x v="0"/>
    <n v="1"/>
    <n v="1"/>
    <n v="0"/>
    <n v="0"/>
    <n v="0"/>
    <x v="3"/>
    <x v="3"/>
    <n v="23.772232864079982"/>
    <n v="23.772232864079982"/>
    <n v="0"/>
    <n v="20.492439965989295"/>
    <n v="0"/>
  </r>
  <r>
    <s v="CN000000282"/>
    <x v="4"/>
    <x v="6"/>
    <n v="2017"/>
    <n v="0"/>
    <n v="0"/>
    <n v="0"/>
    <n v="0"/>
    <n v="1"/>
    <x v="0"/>
    <n v="1"/>
    <n v="0"/>
    <n v="0"/>
    <n v="0"/>
    <n v="1"/>
    <x v="2"/>
    <x v="0"/>
    <n v="0"/>
    <n v="0"/>
    <n v="0"/>
    <n v="0"/>
    <n v="0"/>
  </r>
  <r>
    <s v="CN000000283"/>
    <x v="6"/>
    <x v="6"/>
    <n v="2016"/>
    <n v="0"/>
    <n v="0"/>
    <n v="0"/>
    <n v="0"/>
    <n v="1"/>
    <x v="0"/>
    <n v="1"/>
    <n v="0"/>
    <n v="0"/>
    <n v="0"/>
    <n v="1"/>
    <x v="0"/>
    <x v="1"/>
    <n v="0"/>
    <n v="0"/>
    <n v="0"/>
    <n v="0"/>
    <n v="0"/>
  </r>
  <r>
    <s v="CN000000284"/>
    <x v="0"/>
    <x v="6"/>
    <n v="2018"/>
    <n v="0"/>
    <n v="8.1763594995585205"/>
    <n v="0"/>
    <n v="0"/>
    <n v="1"/>
    <x v="0"/>
    <n v="1"/>
    <n v="0"/>
    <n v="0"/>
    <n v="1"/>
    <n v="0"/>
    <x v="6"/>
    <x v="3"/>
    <n v="0"/>
    <n v="0"/>
    <n v="0"/>
    <n v="0"/>
    <n v="8.1763594995585205"/>
  </r>
  <r>
    <s v="CN000000285"/>
    <x v="4"/>
    <x v="6"/>
    <n v="2018"/>
    <n v="56.588895811661885"/>
    <n v="18.214698174069493"/>
    <n v="0"/>
    <n v="0"/>
    <n v="1"/>
    <x v="0"/>
    <n v="1"/>
    <n v="1"/>
    <n v="0"/>
    <n v="0"/>
    <n v="0"/>
    <x v="2"/>
    <x v="3"/>
    <n v="56.588895811661885"/>
    <n v="56.588895811661885"/>
    <n v="0"/>
    <n v="18.214698174069493"/>
    <n v="0"/>
  </r>
  <r>
    <s v="CN000000286"/>
    <x v="4"/>
    <x v="6"/>
    <n v="2016"/>
    <n v="0"/>
    <n v="0.92239330135753272"/>
    <n v="0"/>
    <n v="0"/>
    <n v="1"/>
    <x v="0"/>
    <n v="1"/>
    <n v="0"/>
    <n v="0"/>
    <n v="1"/>
    <n v="0"/>
    <x v="2"/>
    <x v="1"/>
    <n v="0"/>
    <n v="0"/>
    <n v="0"/>
    <n v="0"/>
    <n v="0.92239330135753272"/>
  </r>
  <r>
    <s v="CN000000287"/>
    <x v="5"/>
    <x v="6"/>
    <n v="2016"/>
    <n v="0"/>
    <n v="1.104214324708007"/>
    <n v="0"/>
    <n v="0"/>
    <n v="1"/>
    <x v="0"/>
    <n v="1"/>
    <n v="0"/>
    <n v="0"/>
    <n v="1"/>
    <n v="0"/>
    <x v="1"/>
    <x v="1"/>
    <n v="0"/>
    <n v="0"/>
    <n v="0"/>
    <n v="0"/>
    <n v="1.104214324708007"/>
  </r>
  <r>
    <s v="CN000000288"/>
    <x v="2"/>
    <x v="6"/>
    <m/>
    <n v="0"/>
    <n v="0"/>
    <n v="81.594726527926397"/>
    <n v="30.988124756704451"/>
    <n v="1"/>
    <x v="1"/>
    <n v="0"/>
    <n v="0"/>
    <n v="0"/>
    <n v="0"/>
    <n v="0"/>
    <x v="4"/>
    <x v="8"/>
    <n v="0"/>
    <n v="0"/>
    <n v="0"/>
    <n v="0"/>
    <n v="0"/>
  </r>
  <r>
    <s v="CN000000289"/>
    <x v="1"/>
    <x v="6"/>
    <n v="2016"/>
    <n v="0"/>
    <n v="0"/>
    <n v="0"/>
    <n v="0"/>
    <n v="1"/>
    <x v="0"/>
    <n v="1"/>
    <n v="0"/>
    <n v="0"/>
    <n v="0"/>
    <n v="1"/>
    <x v="5"/>
    <x v="1"/>
    <n v="0"/>
    <n v="0"/>
    <n v="0"/>
    <n v="0"/>
    <n v="0"/>
  </r>
  <r>
    <s v="CN000000290"/>
    <x v="6"/>
    <x v="6"/>
    <n v="2017"/>
    <n v="0"/>
    <n v="3.3767797830380748"/>
    <n v="0"/>
    <n v="0"/>
    <n v="1"/>
    <x v="0"/>
    <n v="1"/>
    <n v="0"/>
    <n v="0"/>
    <n v="1"/>
    <n v="0"/>
    <x v="0"/>
    <x v="0"/>
    <n v="0"/>
    <n v="0"/>
    <n v="0"/>
    <n v="0"/>
    <n v="3.3767797830380748"/>
  </r>
  <r>
    <s v="CN000000291"/>
    <x v="3"/>
    <x v="6"/>
    <n v="2018"/>
    <n v="49.208417248130488"/>
    <n v="32.047946422922372"/>
    <n v="0"/>
    <n v="0"/>
    <n v="1"/>
    <x v="0"/>
    <n v="1"/>
    <n v="1"/>
    <n v="0"/>
    <n v="0"/>
    <n v="0"/>
    <x v="3"/>
    <x v="3"/>
    <n v="49.208417248130488"/>
    <n v="49.208417248130488"/>
    <n v="0"/>
    <n v="32.047946422922372"/>
    <n v="0"/>
  </r>
  <r>
    <s v="CN000000292"/>
    <x v="1"/>
    <x v="6"/>
    <n v="2019"/>
    <n v="73.657245903451539"/>
    <n v="50.70963913802516"/>
    <n v="0"/>
    <n v="0"/>
    <n v="1"/>
    <x v="0"/>
    <n v="1"/>
    <n v="1"/>
    <n v="0"/>
    <n v="0"/>
    <n v="0"/>
    <x v="5"/>
    <x v="2"/>
    <n v="73.657245903451539"/>
    <n v="73.657245903451539"/>
    <n v="0"/>
    <n v="50.70963913802516"/>
    <n v="0"/>
  </r>
  <r>
    <s v="CN000000293"/>
    <x v="2"/>
    <x v="6"/>
    <n v="2016"/>
    <n v="0"/>
    <n v="0"/>
    <n v="0"/>
    <n v="0"/>
    <n v="1"/>
    <x v="0"/>
    <n v="1"/>
    <n v="0"/>
    <n v="0"/>
    <n v="0"/>
    <n v="1"/>
    <x v="4"/>
    <x v="1"/>
    <n v="0"/>
    <n v="0"/>
    <n v="0"/>
    <n v="0"/>
    <n v="0"/>
  </r>
  <r>
    <s v="CN000000294"/>
    <x v="1"/>
    <x v="6"/>
    <n v="2017"/>
    <n v="25.370137867838665"/>
    <n v="14.987470106631624"/>
    <n v="0"/>
    <n v="0"/>
    <n v="1"/>
    <x v="0"/>
    <n v="1"/>
    <n v="1"/>
    <n v="0"/>
    <n v="0"/>
    <n v="0"/>
    <x v="5"/>
    <x v="0"/>
    <n v="25.370137867838665"/>
    <n v="25.370137867838665"/>
    <n v="0"/>
    <n v="14.987470106631624"/>
    <n v="0"/>
  </r>
  <r>
    <s v="CN000000295"/>
    <x v="1"/>
    <x v="6"/>
    <n v="2017"/>
    <n v="0"/>
    <n v="0"/>
    <n v="0"/>
    <n v="0"/>
    <n v="1"/>
    <x v="0"/>
    <n v="1"/>
    <n v="0"/>
    <n v="0"/>
    <n v="0"/>
    <n v="1"/>
    <x v="5"/>
    <x v="0"/>
    <n v="0"/>
    <n v="0"/>
    <n v="0"/>
    <n v="0"/>
    <n v="0"/>
  </r>
  <r>
    <s v="CN000000296"/>
    <x v="5"/>
    <x v="6"/>
    <m/>
    <n v="0"/>
    <n v="0"/>
    <n v="220.64794288732341"/>
    <n v="56.002878798467208"/>
    <n v="1"/>
    <x v="1"/>
    <n v="0"/>
    <n v="0"/>
    <n v="0"/>
    <n v="0"/>
    <n v="0"/>
    <x v="1"/>
    <x v="8"/>
    <n v="0"/>
    <n v="0"/>
    <n v="0"/>
    <n v="0"/>
    <n v="0"/>
  </r>
  <r>
    <s v="CN000000297"/>
    <x v="5"/>
    <x v="6"/>
    <n v="2017"/>
    <n v="0"/>
    <n v="3.2899269639268933"/>
    <n v="0"/>
    <n v="0"/>
    <n v="1"/>
    <x v="0"/>
    <n v="1"/>
    <n v="0"/>
    <n v="0"/>
    <n v="1"/>
    <n v="0"/>
    <x v="1"/>
    <x v="0"/>
    <n v="0"/>
    <n v="0"/>
    <n v="0"/>
    <n v="0"/>
    <n v="3.2899269639268933"/>
  </r>
  <r>
    <s v="CN000000298"/>
    <x v="4"/>
    <x v="6"/>
    <n v="2016"/>
    <n v="0"/>
    <n v="0"/>
    <n v="0"/>
    <n v="0"/>
    <n v="1"/>
    <x v="0"/>
    <n v="1"/>
    <n v="0"/>
    <n v="0"/>
    <n v="0"/>
    <n v="1"/>
    <x v="2"/>
    <x v="1"/>
    <n v="0"/>
    <n v="0"/>
    <n v="0"/>
    <n v="0"/>
    <n v="0"/>
  </r>
  <r>
    <s v="CN000000299"/>
    <x v="5"/>
    <x v="6"/>
    <n v="2016"/>
    <n v="0"/>
    <n v="1.3461429348372467"/>
    <n v="0"/>
    <n v="0"/>
    <n v="1"/>
    <x v="0"/>
    <n v="1"/>
    <n v="0"/>
    <n v="0"/>
    <n v="1"/>
    <n v="0"/>
    <x v="1"/>
    <x v="1"/>
    <n v="0"/>
    <n v="0"/>
    <n v="0"/>
    <n v="0"/>
    <n v="1.3461429348372467"/>
  </r>
  <r>
    <s v="CN000000300"/>
    <x v="4"/>
    <x v="6"/>
    <n v="2017"/>
    <n v="0"/>
    <n v="0"/>
    <n v="0"/>
    <n v="0"/>
    <n v="1"/>
    <x v="0"/>
    <n v="1"/>
    <n v="0"/>
    <n v="0"/>
    <n v="0"/>
    <n v="1"/>
    <x v="2"/>
    <x v="0"/>
    <n v="0"/>
    <n v="0"/>
    <n v="0"/>
    <n v="0"/>
    <n v="0"/>
  </r>
  <r>
    <s v="CN000000301"/>
    <x v="0"/>
    <x v="6"/>
    <n v="2016"/>
    <n v="0"/>
    <n v="0"/>
    <n v="0"/>
    <n v="0"/>
    <n v="1"/>
    <x v="0"/>
    <n v="1"/>
    <n v="0"/>
    <n v="0"/>
    <n v="0"/>
    <n v="1"/>
    <x v="6"/>
    <x v="1"/>
    <n v="0"/>
    <n v="0"/>
    <n v="0"/>
    <n v="0"/>
    <n v="0"/>
  </r>
  <r>
    <s v="CN000000302"/>
    <x v="5"/>
    <x v="6"/>
    <n v="2016"/>
    <n v="8.166198691560032"/>
    <n v="3.8891318007879949"/>
    <n v="0"/>
    <n v="0"/>
    <n v="1"/>
    <x v="0"/>
    <n v="1"/>
    <n v="1"/>
    <n v="0"/>
    <n v="0"/>
    <n v="0"/>
    <x v="1"/>
    <x v="1"/>
    <n v="8.166198691560032"/>
    <n v="8.166198691560032"/>
    <n v="0"/>
    <n v="3.8891318007879949"/>
    <n v="0"/>
  </r>
  <r>
    <s v="CN000000303"/>
    <x v="3"/>
    <x v="6"/>
    <m/>
    <n v="0"/>
    <n v="0"/>
    <n v="0"/>
    <n v="26.645293375923814"/>
    <n v="1"/>
    <x v="1"/>
    <n v="0"/>
    <n v="0"/>
    <n v="0"/>
    <n v="0"/>
    <n v="0"/>
    <x v="3"/>
    <x v="8"/>
    <n v="0"/>
    <n v="0"/>
    <n v="0"/>
    <n v="0"/>
    <n v="0"/>
  </r>
  <r>
    <s v="CN000000304"/>
    <x v="2"/>
    <x v="6"/>
    <n v="2019"/>
    <n v="35.888186572035714"/>
    <n v="29.401669218235721"/>
    <n v="0"/>
    <n v="0"/>
    <n v="1"/>
    <x v="0"/>
    <n v="1"/>
    <n v="1"/>
    <n v="0"/>
    <n v="0"/>
    <n v="0"/>
    <x v="4"/>
    <x v="2"/>
    <n v="35.888186572035714"/>
    <n v="35.888186572035714"/>
    <n v="0"/>
    <n v="29.401669218235721"/>
    <n v="0"/>
  </r>
  <r>
    <s v="CN000000305"/>
    <x v="1"/>
    <x v="6"/>
    <n v="2017"/>
    <n v="0"/>
    <n v="2.1094198711234466"/>
    <n v="0"/>
    <n v="0"/>
    <n v="1"/>
    <x v="0"/>
    <n v="1"/>
    <n v="0"/>
    <n v="0"/>
    <n v="1"/>
    <n v="0"/>
    <x v="5"/>
    <x v="0"/>
    <n v="0"/>
    <n v="0"/>
    <n v="0"/>
    <n v="0"/>
    <n v="2.1094198711234466"/>
  </r>
  <r>
    <s v="CN000000306"/>
    <x v="0"/>
    <x v="6"/>
    <n v="2017"/>
    <n v="0"/>
    <n v="0"/>
    <n v="0"/>
    <n v="0"/>
    <n v="1"/>
    <x v="0"/>
    <n v="1"/>
    <n v="0"/>
    <n v="0"/>
    <n v="0"/>
    <n v="1"/>
    <x v="6"/>
    <x v="0"/>
    <n v="0"/>
    <n v="0"/>
    <n v="0"/>
    <n v="0"/>
    <n v="0"/>
  </r>
  <r>
    <s v="CN000000307"/>
    <x v="6"/>
    <x v="6"/>
    <n v="2018"/>
    <n v="365.83681611201837"/>
    <n v="21.089287547942892"/>
    <n v="0"/>
    <n v="0"/>
    <n v="1"/>
    <x v="0"/>
    <n v="1"/>
    <n v="1"/>
    <n v="1"/>
    <n v="0"/>
    <n v="0"/>
    <x v="0"/>
    <x v="3"/>
    <n v="365.83681611201837"/>
    <n v="200"/>
    <n v="165.83681611201837"/>
    <n v="21.089287547942892"/>
    <n v="0"/>
  </r>
  <r>
    <s v="CN000000308"/>
    <x v="3"/>
    <x v="6"/>
    <n v="2017"/>
    <n v="0"/>
    <n v="0"/>
    <n v="0"/>
    <n v="0"/>
    <n v="1"/>
    <x v="0"/>
    <n v="1"/>
    <n v="0"/>
    <n v="0"/>
    <n v="0"/>
    <n v="1"/>
    <x v="3"/>
    <x v="0"/>
    <n v="0"/>
    <n v="0"/>
    <n v="0"/>
    <n v="0"/>
    <n v="0"/>
  </r>
  <r>
    <s v="CN000000309"/>
    <x v="4"/>
    <x v="6"/>
    <n v="2016"/>
    <n v="0"/>
    <n v="0.52607847063223501"/>
    <n v="0"/>
    <n v="0"/>
    <n v="1"/>
    <x v="0"/>
    <n v="1"/>
    <n v="0"/>
    <n v="0"/>
    <n v="1"/>
    <n v="0"/>
    <x v="2"/>
    <x v="1"/>
    <n v="0"/>
    <n v="0"/>
    <n v="0"/>
    <n v="0"/>
    <n v="0.52607847063223501"/>
  </r>
  <r>
    <s v="CN000000310"/>
    <x v="1"/>
    <x v="6"/>
    <m/>
    <n v="0"/>
    <n v="0"/>
    <n v="75.422112599142082"/>
    <n v="55.825865744040314"/>
    <n v="1"/>
    <x v="1"/>
    <n v="0"/>
    <n v="0"/>
    <n v="0"/>
    <n v="0"/>
    <n v="0"/>
    <x v="5"/>
    <x v="8"/>
    <n v="0"/>
    <n v="0"/>
    <n v="0"/>
    <n v="0"/>
    <n v="0"/>
  </r>
  <r>
    <s v="CN000000311"/>
    <x v="3"/>
    <x v="6"/>
    <n v="2016"/>
    <n v="0"/>
    <n v="0"/>
    <n v="0"/>
    <n v="0"/>
    <n v="1"/>
    <x v="0"/>
    <n v="1"/>
    <n v="0"/>
    <n v="0"/>
    <n v="0"/>
    <n v="1"/>
    <x v="3"/>
    <x v="1"/>
    <n v="0"/>
    <n v="0"/>
    <n v="0"/>
    <n v="0"/>
    <n v="0"/>
  </r>
  <r>
    <s v="CN000000312"/>
    <x v="0"/>
    <x v="6"/>
    <n v="2018"/>
    <n v="44.37247907588872"/>
    <n v="20.26525519894065"/>
    <n v="0"/>
    <n v="0"/>
    <n v="1"/>
    <x v="0"/>
    <n v="1"/>
    <n v="1"/>
    <n v="0"/>
    <n v="0"/>
    <n v="0"/>
    <x v="6"/>
    <x v="3"/>
    <n v="44.37247907588872"/>
    <n v="44.37247907588872"/>
    <n v="0"/>
    <n v="20.26525519894065"/>
    <n v="0"/>
  </r>
  <r>
    <s v="CN000000313"/>
    <x v="4"/>
    <x v="6"/>
    <n v="2017"/>
    <n v="0"/>
    <n v="2.2279100672979006"/>
    <n v="0"/>
    <n v="0"/>
    <n v="1"/>
    <x v="0"/>
    <n v="1"/>
    <n v="0"/>
    <n v="0"/>
    <n v="1"/>
    <n v="0"/>
    <x v="2"/>
    <x v="0"/>
    <n v="0"/>
    <n v="0"/>
    <n v="0"/>
    <n v="0"/>
    <n v="2.2279100672979006"/>
  </r>
  <r>
    <s v="CN000000314"/>
    <x v="3"/>
    <x v="6"/>
    <n v="2017"/>
    <n v="0"/>
    <n v="5.441901164982589"/>
    <n v="0"/>
    <n v="0"/>
    <n v="1"/>
    <x v="0"/>
    <n v="1"/>
    <n v="0"/>
    <n v="0"/>
    <n v="1"/>
    <n v="0"/>
    <x v="3"/>
    <x v="0"/>
    <n v="0"/>
    <n v="0"/>
    <n v="0"/>
    <n v="0"/>
    <n v="5.441901164982589"/>
  </r>
  <r>
    <s v="CN000000315"/>
    <x v="4"/>
    <x v="6"/>
    <n v="2016"/>
    <n v="0"/>
    <n v="1.4134267123806461"/>
    <n v="0"/>
    <n v="0"/>
    <n v="1"/>
    <x v="0"/>
    <n v="1"/>
    <n v="0"/>
    <n v="0"/>
    <n v="1"/>
    <n v="0"/>
    <x v="2"/>
    <x v="1"/>
    <n v="0"/>
    <n v="0"/>
    <n v="0"/>
    <n v="0"/>
    <n v="1.4134267123806461"/>
  </r>
  <r>
    <s v="CN000000316"/>
    <x v="0"/>
    <x v="6"/>
    <n v="2017"/>
    <n v="0"/>
    <n v="0"/>
    <n v="0"/>
    <n v="0"/>
    <n v="1"/>
    <x v="0"/>
    <n v="1"/>
    <n v="0"/>
    <n v="0"/>
    <n v="0"/>
    <n v="1"/>
    <x v="6"/>
    <x v="0"/>
    <n v="0"/>
    <n v="0"/>
    <n v="0"/>
    <n v="0"/>
    <n v="0"/>
  </r>
  <r>
    <s v="CN000000317"/>
    <x v="1"/>
    <x v="6"/>
    <n v="2017"/>
    <n v="0"/>
    <n v="3.4337222257514139"/>
    <n v="0"/>
    <n v="0"/>
    <n v="1"/>
    <x v="0"/>
    <n v="1"/>
    <n v="0"/>
    <n v="0"/>
    <n v="1"/>
    <n v="0"/>
    <x v="5"/>
    <x v="0"/>
    <n v="0"/>
    <n v="0"/>
    <n v="0"/>
    <n v="0"/>
    <n v="3.4337222257514139"/>
  </r>
  <r>
    <s v="CN000000318"/>
    <x v="5"/>
    <x v="6"/>
    <n v="2018"/>
    <n v="62.345971329392015"/>
    <n v="23.969047589420772"/>
    <n v="0"/>
    <n v="0"/>
    <n v="1"/>
    <x v="0"/>
    <n v="1"/>
    <n v="1"/>
    <n v="0"/>
    <n v="0"/>
    <n v="0"/>
    <x v="1"/>
    <x v="3"/>
    <n v="62.345971329392015"/>
    <n v="62.345971329392015"/>
    <n v="0"/>
    <n v="23.969047589420772"/>
    <n v="0"/>
  </r>
  <r>
    <s v="CN000000319"/>
    <x v="3"/>
    <x v="6"/>
    <n v="2017"/>
    <n v="0"/>
    <n v="0"/>
    <n v="0"/>
    <n v="0"/>
    <n v="1"/>
    <x v="0"/>
    <n v="1"/>
    <n v="0"/>
    <n v="0"/>
    <n v="0"/>
    <n v="1"/>
    <x v="3"/>
    <x v="0"/>
    <n v="0"/>
    <n v="0"/>
    <n v="0"/>
    <n v="0"/>
    <n v="0"/>
  </r>
  <r>
    <s v="CN000000320"/>
    <x v="2"/>
    <x v="6"/>
    <m/>
    <n v="0"/>
    <n v="0"/>
    <n v="67.143329420410993"/>
    <n v="64.513015726163431"/>
    <n v="1"/>
    <x v="1"/>
    <n v="0"/>
    <n v="0"/>
    <n v="0"/>
    <n v="0"/>
    <n v="0"/>
    <x v="4"/>
    <x v="8"/>
    <n v="0"/>
    <n v="0"/>
    <n v="0"/>
    <n v="0"/>
    <n v="0"/>
  </r>
  <r>
    <s v="CN000000321"/>
    <x v="2"/>
    <x v="6"/>
    <n v="2017"/>
    <n v="0"/>
    <n v="1.9186967969559947"/>
    <n v="0"/>
    <n v="0"/>
    <n v="1"/>
    <x v="0"/>
    <n v="1"/>
    <n v="0"/>
    <n v="0"/>
    <n v="1"/>
    <n v="0"/>
    <x v="4"/>
    <x v="0"/>
    <n v="0"/>
    <n v="0"/>
    <n v="0"/>
    <n v="0"/>
    <n v="1.9186967969559947"/>
  </r>
  <r>
    <s v="CN000000322"/>
    <x v="1"/>
    <x v="6"/>
    <n v="2016"/>
    <n v="0"/>
    <n v="0.90103044907851815"/>
    <n v="0"/>
    <n v="0"/>
    <n v="1"/>
    <x v="0"/>
    <n v="1"/>
    <n v="0"/>
    <n v="0"/>
    <n v="1"/>
    <n v="0"/>
    <x v="5"/>
    <x v="1"/>
    <n v="0"/>
    <n v="0"/>
    <n v="0"/>
    <n v="0"/>
    <n v="0.90103044907851815"/>
  </r>
  <r>
    <s v="CN000000323"/>
    <x v="4"/>
    <x v="6"/>
    <n v="2017"/>
    <n v="0"/>
    <n v="0"/>
    <n v="0"/>
    <n v="0"/>
    <n v="1"/>
    <x v="0"/>
    <n v="1"/>
    <n v="0"/>
    <n v="0"/>
    <n v="0"/>
    <n v="1"/>
    <x v="2"/>
    <x v="0"/>
    <n v="0"/>
    <n v="0"/>
    <n v="0"/>
    <n v="0"/>
    <n v="0"/>
  </r>
  <r>
    <s v="CN000000324"/>
    <x v="5"/>
    <x v="6"/>
    <n v="2018"/>
    <n v="0"/>
    <n v="0"/>
    <n v="0"/>
    <n v="0"/>
    <n v="1"/>
    <x v="0"/>
    <n v="1"/>
    <n v="0"/>
    <n v="0"/>
    <n v="0"/>
    <n v="1"/>
    <x v="1"/>
    <x v="3"/>
    <n v="0"/>
    <n v="0"/>
    <n v="0"/>
    <n v="0"/>
    <n v="0"/>
  </r>
  <r>
    <s v="CN000000325"/>
    <x v="2"/>
    <x v="6"/>
    <n v="2016"/>
    <n v="0"/>
    <n v="2.4624661775490995"/>
    <n v="0"/>
    <n v="0"/>
    <n v="1"/>
    <x v="0"/>
    <n v="1"/>
    <n v="0"/>
    <n v="0"/>
    <n v="1"/>
    <n v="0"/>
    <x v="4"/>
    <x v="1"/>
    <n v="0"/>
    <n v="0"/>
    <n v="0"/>
    <n v="0"/>
    <n v="2.4624661775490995"/>
  </r>
  <r>
    <s v="CN000000326"/>
    <x v="2"/>
    <x v="6"/>
    <n v="2016"/>
    <n v="0"/>
    <n v="0"/>
    <n v="0"/>
    <n v="0"/>
    <n v="1"/>
    <x v="0"/>
    <n v="1"/>
    <n v="0"/>
    <n v="0"/>
    <n v="0"/>
    <n v="1"/>
    <x v="4"/>
    <x v="1"/>
    <n v="0"/>
    <n v="0"/>
    <n v="0"/>
    <n v="0"/>
    <n v="0"/>
  </r>
  <r>
    <s v="CN000000327"/>
    <x v="3"/>
    <x v="6"/>
    <n v="2017"/>
    <n v="0"/>
    <n v="6.7335023708436879"/>
    <n v="0"/>
    <n v="0"/>
    <n v="1"/>
    <x v="0"/>
    <n v="1"/>
    <n v="0"/>
    <n v="0"/>
    <n v="1"/>
    <n v="0"/>
    <x v="3"/>
    <x v="0"/>
    <n v="0"/>
    <n v="0"/>
    <n v="0"/>
    <n v="0"/>
    <n v="6.7335023708436879"/>
  </r>
  <r>
    <s v="CN000000328"/>
    <x v="3"/>
    <x v="6"/>
    <n v="2019"/>
    <n v="42.914611341304429"/>
    <n v="40.756655865318464"/>
    <n v="0"/>
    <n v="0"/>
    <n v="1"/>
    <x v="0"/>
    <n v="1"/>
    <n v="1"/>
    <n v="0"/>
    <n v="0"/>
    <n v="0"/>
    <x v="3"/>
    <x v="2"/>
    <n v="42.914611341304429"/>
    <n v="42.914611341304429"/>
    <n v="0"/>
    <n v="40.756655865318464"/>
    <n v="0"/>
  </r>
  <r>
    <s v="CN000000329"/>
    <x v="5"/>
    <x v="6"/>
    <n v="2019"/>
    <n v="39.866002691333421"/>
    <n v="34.873494180534585"/>
    <n v="0"/>
    <n v="0"/>
    <n v="1"/>
    <x v="0"/>
    <n v="1"/>
    <n v="1"/>
    <n v="0"/>
    <n v="0"/>
    <n v="0"/>
    <x v="1"/>
    <x v="2"/>
    <n v="39.866002691333421"/>
    <n v="39.866002691333421"/>
    <n v="0"/>
    <n v="34.873494180534585"/>
    <n v="0"/>
  </r>
  <r>
    <s v="CN000000330"/>
    <x v="2"/>
    <x v="6"/>
    <n v="2016"/>
    <n v="0"/>
    <n v="0.9438069326733628"/>
    <n v="0"/>
    <n v="0"/>
    <n v="1"/>
    <x v="0"/>
    <n v="1"/>
    <n v="0"/>
    <n v="0"/>
    <n v="1"/>
    <n v="0"/>
    <x v="4"/>
    <x v="1"/>
    <n v="0"/>
    <n v="0"/>
    <n v="0"/>
    <n v="0"/>
    <n v="0.9438069326733628"/>
  </r>
  <r>
    <s v="CN000000331"/>
    <x v="3"/>
    <x v="6"/>
    <m/>
    <n v="0"/>
    <n v="0"/>
    <n v="29.093874758106896"/>
    <n v="30.85472174616871"/>
    <n v="1"/>
    <x v="1"/>
    <n v="0"/>
    <n v="0"/>
    <n v="0"/>
    <n v="0"/>
    <n v="0"/>
    <x v="3"/>
    <x v="8"/>
    <n v="0"/>
    <n v="0"/>
    <n v="0"/>
    <n v="0"/>
    <n v="0"/>
  </r>
  <r>
    <s v="CN000000332"/>
    <x v="2"/>
    <x v="6"/>
    <m/>
    <n v="0"/>
    <n v="0"/>
    <n v="33.129026306256918"/>
    <n v="39.666040282259367"/>
    <n v="1"/>
    <x v="1"/>
    <n v="0"/>
    <n v="0"/>
    <n v="0"/>
    <n v="0"/>
    <n v="0"/>
    <x v="4"/>
    <x v="8"/>
    <n v="0"/>
    <n v="0"/>
    <n v="0"/>
    <n v="0"/>
    <n v="0"/>
  </r>
  <r>
    <s v="CN000000333"/>
    <x v="1"/>
    <x v="6"/>
    <n v="2018"/>
    <n v="0"/>
    <n v="3.2382576417360331"/>
    <n v="0"/>
    <n v="0"/>
    <n v="1"/>
    <x v="0"/>
    <n v="1"/>
    <n v="0"/>
    <n v="0"/>
    <n v="1"/>
    <n v="0"/>
    <x v="5"/>
    <x v="3"/>
    <n v="0"/>
    <n v="0"/>
    <n v="0"/>
    <n v="0"/>
    <n v="3.2382576417360331"/>
  </r>
  <r>
    <s v="CN000000334"/>
    <x v="2"/>
    <x v="6"/>
    <n v="2018"/>
    <n v="17.676660072278345"/>
    <n v="34.903906011444803"/>
    <n v="0"/>
    <n v="0"/>
    <n v="1"/>
    <x v="0"/>
    <n v="1"/>
    <n v="1"/>
    <n v="0"/>
    <n v="0"/>
    <n v="0"/>
    <x v="4"/>
    <x v="3"/>
    <n v="17.676660072278345"/>
    <n v="17.676660072278345"/>
    <n v="0"/>
    <n v="34.903906011444803"/>
    <n v="0"/>
  </r>
  <r>
    <s v="CN000000335"/>
    <x v="5"/>
    <x v="6"/>
    <n v="2016"/>
    <n v="0"/>
    <n v="0.73987682634187357"/>
    <n v="0"/>
    <n v="0"/>
    <n v="1"/>
    <x v="0"/>
    <n v="1"/>
    <n v="0"/>
    <n v="0"/>
    <n v="1"/>
    <n v="0"/>
    <x v="1"/>
    <x v="1"/>
    <n v="0"/>
    <n v="0"/>
    <n v="0"/>
    <n v="0"/>
    <n v="0.73987682634187357"/>
  </r>
  <r>
    <s v="CN000000336"/>
    <x v="0"/>
    <x v="6"/>
    <n v="2016"/>
    <n v="0"/>
    <n v="0.27024182755851961"/>
    <n v="0"/>
    <n v="0"/>
    <n v="1"/>
    <x v="0"/>
    <n v="1"/>
    <n v="0"/>
    <n v="0"/>
    <n v="1"/>
    <n v="0"/>
    <x v="6"/>
    <x v="1"/>
    <n v="0"/>
    <n v="0"/>
    <n v="0"/>
    <n v="0"/>
    <n v="0.27024182755851961"/>
  </r>
  <r>
    <s v="CN000000337"/>
    <x v="1"/>
    <x v="6"/>
    <n v="2017"/>
    <n v="0"/>
    <n v="0"/>
    <n v="0"/>
    <n v="0"/>
    <n v="1"/>
    <x v="0"/>
    <n v="1"/>
    <n v="0"/>
    <n v="0"/>
    <n v="0"/>
    <n v="1"/>
    <x v="5"/>
    <x v="0"/>
    <n v="0"/>
    <n v="0"/>
    <n v="0"/>
    <n v="0"/>
    <n v="0"/>
  </r>
  <r>
    <s v="CN000000338"/>
    <x v="0"/>
    <x v="6"/>
    <n v="2017"/>
    <n v="19.587564239901287"/>
    <n v="16.929665495749724"/>
    <n v="0"/>
    <n v="0"/>
    <n v="1"/>
    <x v="0"/>
    <n v="1"/>
    <n v="1"/>
    <n v="0"/>
    <n v="0"/>
    <n v="0"/>
    <x v="6"/>
    <x v="0"/>
    <n v="19.587564239901287"/>
    <n v="19.587564239901287"/>
    <n v="0"/>
    <n v="16.929665495749724"/>
    <n v="0"/>
  </r>
  <r>
    <s v="CN000000339"/>
    <x v="2"/>
    <x v="6"/>
    <n v="2017"/>
    <n v="0"/>
    <n v="2.8248512413438602"/>
    <n v="0"/>
    <n v="0"/>
    <n v="1"/>
    <x v="0"/>
    <n v="1"/>
    <n v="0"/>
    <n v="0"/>
    <n v="1"/>
    <n v="0"/>
    <x v="4"/>
    <x v="0"/>
    <n v="0"/>
    <n v="0"/>
    <n v="0"/>
    <n v="0"/>
    <n v="2.8248512413438602"/>
  </r>
  <r>
    <s v="CN000000340"/>
    <x v="6"/>
    <x v="6"/>
    <n v="2019"/>
    <n v="59.469950113735386"/>
    <n v="83.439731269350347"/>
    <n v="0"/>
    <n v="0"/>
    <n v="1"/>
    <x v="0"/>
    <n v="1"/>
    <n v="1"/>
    <n v="0"/>
    <n v="0"/>
    <n v="0"/>
    <x v="0"/>
    <x v="2"/>
    <n v="59.469950113735386"/>
    <n v="59.469950113735386"/>
    <n v="0"/>
    <n v="83.439731269350347"/>
    <n v="0"/>
  </r>
  <r>
    <s v="CN000000341"/>
    <x v="1"/>
    <x v="6"/>
    <n v="2017"/>
    <n v="0"/>
    <n v="1.3079192730697833"/>
    <n v="0"/>
    <n v="0"/>
    <n v="1"/>
    <x v="0"/>
    <n v="1"/>
    <n v="0"/>
    <n v="0"/>
    <n v="1"/>
    <n v="0"/>
    <x v="5"/>
    <x v="0"/>
    <n v="0"/>
    <n v="0"/>
    <n v="0"/>
    <n v="0"/>
    <n v="1.3079192730697833"/>
  </r>
  <r>
    <s v="CN000000342"/>
    <x v="5"/>
    <x v="6"/>
    <n v="2016"/>
    <n v="0"/>
    <n v="1.8219833392247922"/>
    <n v="0"/>
    <n v="0"/>
    <n v="1"/>
    <x v="0"/>
    <n v="1"/>
    <n v="0"/>
    <n v="0"/>
    <n v="1"/>
    <n v="0"/>
    <x v="1"/>
    <x v="1"/>
    <n v="0"/>
    <n v="0"/>
    <n v="0"/>
    <n v="0"/>
    <n v="1.8219833392247922"/>
  </r>
  <r>
    <s v="CN000000343"/>
    <x v="6"/>
    <x v="6"/>
    <n v="2016"/>
    <n v="0"/>
    <n v="1.0816240836175732"/>
    <n v="0"/>
    <n v="0"/>
    <n v="1"/>
    <x v="0"/>
    <n v="1"/>
    <n v="0"/>
    <n v="0"/>
    <n v="1"/>
    <n v="0"/>
    <x v="0"/>
    <x v="1"/>
    <n v="0"/>
    <n v="0"/>
    <n v="0"/>
    <n v="0"/>
    <n v="1.0816240836175732"/>
  </r>
  <r>
    <s v="CN000000344"/>
    <x v="2"/>
    <x v="6"/>
    <n v="2018"/>
    <n v="75.723682862925116"/>
    <n v="41.918781376856977"/>
    <n v="0"/>
    <n v="0"/>
    <n v="1"/>
    <x v="0"/>
    <n v="1"/>
    <n v="1"/>
    <n v="0"/>
    <n v="0"/>
    <n v="0"/>
    <x v="4"/>
    <x v="3"/>
    <n v="75.723682862925116"/>
    <n v="75.723682862925116"/>
    <n v="0"/>
    <n v="41.918781376856977"/>
    <n v="0"/>
  </r>
  <r>
    <s v="CN000000345"/>
    <x v="6"/>
    <x v="6"/>
    <n v="2017"/>
    <n v="0"/>
    <n v="0"/>
    <n v="0"/>
    <n v="0"/>
    <n v="1"/>
    <x v="0"/>
    <n v="1"/>
    <n v="0"/>
    <n v="0"/>
    <n v="0"/>
    <n v="1"/>
    <x v="0"/>
    <x v="0"/>
    <n v="0"/>
    <n v="0"/>
    <n v="0"/>
    <n v="0"/>
    <n v="0"/>
  </r>
  <r>
    <s v="CN000000346"/>
    <x v="1"/>
    <x v="6"/>
    <n v="2016"/>
    <n v="0"/>
    <n v="1.4827013022278857"/>
    <n v="0"/>
    <n v="0"/>
    <n v="1"/>
    <x v="0"/>
    <n v="1"/>
    <n v="0"/>
    <n v="0"/>
    <n v="1"/>
    <n v="0"/>
    <x v="5"/>
    <x v="1"/>
    <n v="0"/>
    <n v="0"/>
    <n v="0"/>
    <n v="0"/>
    <n v="1.4827013022278857"/>
  </r>
  <r>
    <s v="CN000000347"/>
    <x v="1"/>
    <x v="6"/>
    <n v="2017"/>
    <n v="0"/>
    <n v="1.6563681110617787"/>
    <n v="0"/>
    <n v="0"/>
    <n v="1"/>
    <x v="0"/>
    <n v="1"/>
    <n v="0"/>
    <n v="0"/>
    <n v="1"/>
    <n v="0"/>
    <x v="5"/>
    <x v="0"/>
    <n v="0"/>
    <n v="0"/>
    <n v="0"/>
    <n v="0"/>
    <n v="1.6563681110617787"/>
  </r>
  <r>
    <s v="CN000000348"/>
    <x v="2"/>
    <x v="6"/>
    <n v="2016"/>
    <n v="0"/>
    <n v="0"/>
    <n v="0"/>
    <n v="0"/>
    <n v="1"/>
    <x v="0"/>
    <n v="1"/>
    <n v="0"/>
    <n v="0"/>
    <n v="0"/>
    <n v="1"/>
    <x v="4"/>
    <x v="1"/>
    <n v="0"/>
    <n v="0"/>
    <n v="0"/>
    <n v="0"/>
    <n v="0"/>
  </r>
  <r>
    <s v="CN000000349"/>
    <x v="2"/>
    <x v="6"/>
    <n v="2016"/>
    <n v="0"/>
    <n v="0"/>
    <n v="0"/>
    <n v="0"/>
    <n v="1"/>
    <x v="0"/>
    <n v="1"/>
    <n v="0"/>
    <n v="0"/>
    <n v="0"/>
    <n v="1"/>
    <x v="4"/>
    <x v="1"/>
    <n v="0"/>
    <n v="0"/>
    <n v="0"/>
    <n v="0"/>
    <n v="0"/>
  </r>
  <r>
    <s v="CN000000350"/>
    <x v="2"/>
    <x v="6"/>
    <n v="2019"/>
    <n v="102.04488359581494"/>
    <n v="62.733804705946724"/>
    <n v="0"/>
    <n v="0"/>
    <n v="1"/>
    <x v="0"/>
    <n v="1"/>
    <n v="1"/>
    <n v="0"/>
    <n v="0"/>
    <n v="0"/>
    <x v="4"/>
    <x v="2"/>
    <n v="102.04488359581494"/>
    <n v="102.04488359581494"/>
    <n v="0"/>
    <n v="62.733804705946724"/>
    <n v="0"/>
  </r>
  <r>
    <s v="CN000000351"/>
    <x v="0"/>
    <x v="6"/>
    <n v="2016"/>
    <n v="0"/>
    <n v="0.44854635670475146"/>
    <n v="0"/>
    <n v="0"/>
    <n v="1"/>
    <x v="0"/>
    <n v="1"/>
    <n v="0"/>
    <n v="0"/>
    <n v="1"/>
    <n v="0"/>
    <x v="6"/>
    <x v="1"/>
    <n v="0"/>
    <n v="0"/>
    <n v="0"/>
    <n v="0"/>
    <n v="0.44854635670475146"/>
  </r>
  <r>
    <s v="CN000000352"/>
    <x v="5"/>
    <x v="6"/>
    <n v="2016"/>
    <n v="0"/>
    <n v="0.66358286935633803"/>
    <n v="0"/>
    <n v="0"/>
    <n v="1"/>
    <x v="0"/>
    <n v="1"/>
    <n v="0"/>
    <n v="0"/>
    <n v="1"/>
    <n v="0"/>
    <x v="1"/>
    <x v="1"/>
    <n v="0"/>
    <n v="0"/>
    <n v="0"/>
    <n v="0"/>
    <n v="0.66358286935633803"/>
  </r>
  <r>
    <s v="CN000000353"/>
    <x v="1"/>
    <x v="6"/>
    <n v="2017"/>
    <n v="0"/>
    <n v="0"/>
    <n v="0"/>
    <n v="0"/>
    <n v="1"/>
    <x v="0"/>
    <n v="1"/>
    <n v="0"/>
    <n v="0"/>
    <n v="0"/>
    <n v="1"/>
    <x v="5"/>
    <x v="0"/>
    <n v="0"/>
    <n v="0"/>
    <n v="0"/>
    <n v="0"/>
    <n v="0"/>
  </r>
  <r>
    <s v="CN000000354"/>
    <x v="1"/>
    <x v="6"/>
    <n v="2016"/>
    <n v="0"/>
    <n v="0.51662813706217137"/>
    <n v="0"/>
    <n v="0"/>
    <n v="1"/>
    <x v="0"/>
    <n v="1"/>
    <n v="0"/>
    <n v="0"/>
    <n v="1"/>
    <n v="0"/>
    <x v="5"/>
    <x v="1"/>
    <n v="0"/>
    <n v="0"/>
    <n v="0"/>
    <n v="0"/>
    <n v="0.51662813706217137"/>
  </r>
  <r>
    <s v="CN000000355"/>
    <x v="6"/>
    <x v="6"/>
    <n v="2017"/>
    <n v="0"/>
    <n v="3.963739285309765"/>
    <n v="0"/>
    <n v="0"/>
    <n v="1"/>
    <x v="0"/>
    <n v="1"/>
    <n v="0"/>
    <n v="0"/>
    <n v="1"/>
    <n v="0"/>
    <x v="0"/>
    <x v="0"/>
    <n v="0"/>
    <n v="0"/>
    <n v="0"/>
    <n v="0"/>
    <n v="3.963739285309765"/>
  </r>
  <r>
    <s v="CN000000356"/>
    <x v="1"/>
    <x v="6"/>
    <m/>
    <n v="0"/>
    <n v="0"/>
    <n v="65.118977504349971"/>
    <n v="128.89370155308222"/>
    <n v="1"/>
    <x v="1"/>
    <n v="0"/>
    <n v="0"/>
    <n v="0"/>
    <n v="0"/>
    <n v="0"/>
    <x v="5"/>
    <x v="8"/>
    <n v="0"/>
    <n v="0"/>
    <n v="0"/>
    <n v="0"/>
    <n v="0"/>
  </r>
  <r>
    <s v="CN000000357"/>
    <x v="5"/>
    <x v="6"/>
    <n v="2016"/>
    <n v="0"/>
    <n v="0.92984727823874957"/>
    <n v="0"/>
    <n v="0"/>
    <n v="1"/>
    <x v="0"/>
    <n v="1"/>
    <n v="0"/>
    <n v="0"/>
    <n v="1"/>
    <n v="0"/>
    <x v="1"/>
    <x v="1"/>
    <n v="0"/>
    <n v="0"/>
    <n v="0"/>
    <n v="0"/>
    <n v="0.92984727823874957"/>
  </r>
  <r>
    <s v="CN000000358"/>
    <x v="2"/>
    <x v="6"/>
    <n v="2016"/>
    <n v="0"/>
    <n v="0"/>
    <n v="0"/>
    <n v="0"/>
    <n v="1"/>
    <x v="0"/>
    <n v="1"/>
    <n v="0"/>
    <n v="0"/>
    <n v="0"/>
    <n v="1"/>
    <x v="4"/>
    <x v="1"/>
    <n v="0"/>
    <n v="0"/>
    <n v="0"/>
    <n v="0"/>
    <n v="0"/>
  </r>
  <r>
    <s v="CN000000359"/>
    <x v="5"/>
    <x v="7"/>
    <n v="2018"/>
    <n v="0"/>
    <n v="8.3559170480077061"/>
    <n v="0"/>
    <n v="0"/>
    <n v="1"/>
    <x v="0"/>
    <n v="1"/>
    <n v="0"/>
    <n v="0"/>
    <n v="1"/>
    <n v="0"/>
    <x v="2"/>
    <x v="0"/>
    <n v="0"/>
    <n v="0"/>
    <n v="0"/>
    <n v="0"/>
    <n v="8.3559170480077061"/>
  </r>
  <r>
    <s v="CN000000360"/>
    <x v="3"/>
    <x v="7"/>
    <m/>
    <n v="0"/>
    <n v="0"/>
    <n v="23.5240289417948"/>
    <n v="17.922483883990033"/>
    <n v="1"/>
    <x v="1"/>
    <n v="0"/>
    <n v="0"/>
    <n v="0"/>
    <n v="0"/>
    <n v="0"/>
    <x v="4"/>
    <x v="9"/>
    <n v="0"/>
    <n v="0"/>
    <n v="0"/>
    <n v="0"/>
    <n v="0"/>
  </r>
  <r>
    <s v="CN000000361"/>
    <x v="3"/>
    <x v="7"/>
    <n v="2018"/>
    <n v="0"/>
    <n v="0"/>
    <n v="0"/>
    <n v="0"/>
    <n v="1"/>
    <x v="0"/>
    <n v="1"/>
    <n v="0"/>
    <n v="0"/>
    <n v="0"/>
    <n v="1"/>
    <x v="4"/>
    <x v="0"/>
    <n v="0"/>
    <n v="0"/>
    <n v="0"/>
    <n v="0"/>
    <n v="0"/>
  </r>
  <r>
    <s v="CN000000362"/>
    <x v="7"/>
    <x v="7"/>
    <m/>
    <n v="0"/>
    <n v="0"/>
    <n v="32.181384873118695"/>
    <n v="39.731886834029531"/>
    <n v="1"/>
    <x v="1"/>
    <n v="0"/>
    <n v="0"/>
    <n v="0"/>
    <n v="0"/>
    <n v="0"/>
    <x v="0"/>
    <x v="9"/>
    <n v="0"/>
    <n v="0"/>
    <n v="0"/>
    <n v="0"/>
    <n v="0"/>
  </r>
  <r>
    <s v="CN000000363"/>
    <x v="4"/>
    <x v="7"/>
    <m/>
    <n v="0"/>
    <n v="0"/>
    <n v="30.5929740941319"/>
    <n v="24.947133151004909"/>
    <n v="1"/>
    <x v="1"/>
    <n v="0"/>
    <n v="0"/>
    <n v="0"/>
    <n v="0"/>
    <n v="0"/>
    <x v="3"/>
    <x v="9"/>
    <n v="0"/>
    <n v="0"/>
    <n v="0"/>
    <n v="0"/>
    <n v="0"/>
  </r>
  <r>
    <s v="CN000000364"/>
    <x v="3"/>
    <x v="7"/>
    <n v="2017"/>
    <n v="0"/>
    <n v="0.53725299316513531"/>
    <n v="0"/>
    <n v="0"/>
    <n v="1"/>
    <x v="0"/>
    <n v="1"/>
    <n v="0"/>
    <n v="0"/>
    <n v="1"/>
    <n v="0"/>
    <x v="4"/>
    <x v="1"/>
    <n v="0"/>
    <n v="0"/>
    <n v="0"/>
    <n v="0"/>
    <n v="0.53725299316513531"/>
  </r>
  <r>
    <s v="CN000000365"/>
    <x v="4"/>
    <x v="7"/>
    <n v="2017"/>
    <n v="0"/>
    <n v="0"/>
    <n v="0"/>
    <n v="0"/>
    <n v="1"/>
    <x v="0"/>
    <n v="1"/>
    <n v="0"/>
    <n v="0"/>
    <n v="0"/>
    <n v="1"/>
    <x v="3"/>
    <x v="1"/>
    <n v="0"/>
    <n v="0"/>
    <n v="0"/>
    <n v="0"/>
    <n v="0"/>
  </r>
  <r>
    <s v="CN000000366"/>
    <x v="3"/>
    <x v="7"/>
    <m/>
    <n v="0"/>
    <n v="0"/>
    <n v="30.302472292692432"/>
    <n v="19.729307017468216"/>
    <n v="1"/>
    <x v="1"/>
    <n v="0"/>
    <n v="0"/>
    <n v="0"/>
    <n v="0"/>
    <n v="0"/>
    <x v="4"/>
    <x v="9"/>
    <n v="0"/>
    <n v="0"/>
    <n v="0"/>
    <n v="0"/>
    <n v="0"/>
  </r>
  <r>
    <s v="CN000000367"/>
    <x v="5"/>
    <x v="7"/>
    <m/>
    <n v="0"/>
    <n v="0"/>
    <n v="36.780316740525677"/>
    <n v="85.452055968688839"/>
    <n v="1"/>
    <x v="1"/>
    <n v="0"/>
    <n v="0"/>
    <n v="0"/>
    <n v="0"/>
    <n v="0"/>
    <x v="2"/>
    <x v="9"/>
    <n v="0"/>
    <n v="0"/>
    <n v="0"/>
    <n v="0"/>
    <n v="0"/>
  </r>
  <r>
    <s v="CN000000368"/>
    <x v="5"/>
    <x v="7"/>
    <m/>
    <n v="0"/>
    <n v="0"/>
    <n v="68.654690292708665"/>
    <n v="78.234579032657294"/>
    <n v="1"/>
    <x v="1"/>
    <n v="0"/>
    <n v="0"/>
    <n v="0"/>
    <n v="0"/>
    <n v="0"/>
    <x v="2"/>
    <x v="9"/>
    <n v="0"/>
    <n v="0"/>
    <n v="0"/>
    <n v="0"/>
    <n v="0"/>
  </r>
  <r>
    <s v="CN000000369"/>
    <x v="7"/>
    <x v="7"/>
    <n v="2019"/>
    <n v="0"/>
    <n v="7.3853972468450202"/>
    <n v="0"/>
    <n v="0"/>
    <n v="1"/>
    <x v="0"/>
    <n v="1"/>
    <n v="0"/>
    <n v="0"/>
    <n v="1"/>
    <n v="0"/>
    <x v="0"/>
    <x v="3"/>
    <n v="0"/>
    <n v="0"/>
    <n v="0"/>
    <n v="0"/>
    <n v="7.3853972468450202"/>
  </r>
  <r>
    <s v="CN000000370"/>
    <x v="4"/>
    <x v="7"/>
    <n v="2017"/>
    <n v="0"/>
    <n v="0"/>
    <n v="0"/>
    <n v="0"/>
    <n v="1"/>
    <x v="0"/>
    <n v="1"/>
    <n v="0"/>
    <n v="0"/>
    <n v="0"/>
    <n v="1"/>
    <x v="3"/>
    <x v="1"/>
    <n v="0"/>
    <n v="0"/>
    <n v="0"/>
    <n v="0"/>
    <n v="0"/>
  </r>
  <r>
    <s v="CN000000371"/>
    <x v="3"/>
    <x v="7"/>
    <m/>
    <n v="0"/>
    <n v="0"/>
    <n v="41.225533056387192"/>
    <n v="23.100492064876693"/>
    <n v="1"/>
    <x v="1"/>
    <n v="0"/>
    <n v="0"/>
    <n v="0"/>
    <n v="0"/>
    <n v="0"/>
    <x v="4"/>
    <x v="9"/>
    <n v="0"/>
    <n v="0"/>
    <n v="0"/>
    <n v="0"/>
    <n v="0"/>
  </r>
  <r>
    <s v="CN000000372"/>
    <x v="4"/>
    <x v="7"/>
    <n v="2019"/>
    <n v="33.728262626210132"/>
    <n v="25.706598420072389"/>
    <n v="0"/>
    <n v="0"/>
    <n v="1"/>
    <x v="0"/>
    <n v="1"/>
    <n v="1"/>
    <n v="0"/>
    <n v="0"/>
    <n v="0"/>
    <x v="3"/>
    <x v="3"/>
    <n v="33.728262626210132"/>
    <n v="33.728262626210132"/>
    <n v="0"/>
    <n v="25.706598420072389"/>
    <n v="0"/>
  </r>
  <r>
    <s v="CN000000373"/>
    <x v="4"/>
    <x v="7"/>
    <m/>
    <n v="0"/>
    <n v="0"/>
    <n v="37.755943329747105"/>
    <n v="87.021190899887756"/>
    <n v="1"/>
    <x v="1"/>
    <n v="0"/>
    <n v="0"/>
    <n v="0"/>
    <n v="0"/>
    <n v="0"/>
    <x v="3"/>
    <x v="9"/>
    <n v="0"/>
    <n v="0"/>
    <n v="0"/>
    <n v="0"/>
    <n v="0"/>
  </r>
  <r>
    <s v="CN000000374"/>
    <x v="3"/>
    <x v="7"/>
    <n v="2018"/>
    <n v="19.712007191395923"/>
    <n v="16.945920698008752"/>
    <n v="0"/>
    <n v="0"/>
    <n v="1"/>
    <x v="0"/>
    <n v="1"/>
    <n v="1"/>
    <n v="0"/>
    <n v="0"/>
    <n v="0"/>
    <x v="4"/>
    <x v="0"/>
    <n v="19.712007191395923"/>
    <n v="19.712007191395923"/>
    <n v="0"/>
    <n v="16.945920698008752"/>
    <n v="0"/>
  </r>
  <r>
    <s v="CN000000375"/>
    <x v="4"/>
    <x v="7"/>
    <n v="2018"/>
    <n v="0"/>
    <n v="2.9692285530990912"/>
    <n v="0"/>
    <n v="0"/>
    <n v="1"/>
    <x v="0"/>
    <n v="1"/>
    <n v="0"/>
    <n v="0"/>
    <n v="1"/>
    <n v="0"/>
    <x v="3"/>
    <x v="0"/>
    <n v="0"/>
    <n v="0"/>
    <n v="0"/>
    <n v="0"/>
    <n v="2.9692285530990912"/>
  </r>
  <r>
    <s v="CN000000376"/>
    <x v="7"/>
    <x v="7"/>
    <n v="2019"/>
    <n v="0"/>
    <n v="0"/>
    <n v="0"/>
    <n v="0"/>
    <n v="1"/>
    <x v="0"/>
    <n v="1"/>
    <n v="0"/>
    <n v="0"/>
    <n v="0"/>
    <n v="1"/>
    <x v="0"/>
    <x v="3"/>
    <n v="0"/>
    <n v="0"/>
    <n v="0"/>
    <n v="0"/>
    <n v="0"/>
  </r>
  <r>
    <s v="CN000000377"/>
    <x v="5"/>
    <x v="7"/>
    <n v="2019"/>
    <n v="0"/>
    <n v="0"/>
    <n v="0"/>
    <n v="0"/>
    <n v="1"/>
    <x v="0"/>
    <n v="1"/>
    <n v="0"/>
    <n v="0"/>
    <n v="0"/>
    <n v="1"/>
    <x v="2"/>
    <x v="3"/>
    <n v="0"/>
    <n v="0"/>
    <n v="0"/>
    <n v="0"/>
    <n v="0"/>
  </r>
  <r>
    <s v="CN000000378"/>
    <x v="7"/>
    <x v="7"/>
    <n v="2019"/>
    <n v="0"/>
    <n v="8.8231903264369116"/>
    <n v="0"/>
    <n v="0"/>
    <n v="1"/>
    <x v="0"/>
    <n v="1"/>
    <n v="0"/>
    <n v="0"/>
    <n v="1"/>
    <n v="0"/>
    <x v="0"/>
    <x v="3"/>
    <n v="0"/>
    <n v="0"/>
    <n v="0"/>
    <n v="0"/>
    <n v="8.8231903264369116"/>
  </r>
  <r>
    <s v="CN000000379"/>
    <x v="5"/>
    <x v="7"/>
    <n v="2018"/>
    <n v="71.816023872639164"/>
    <n v="17.811717334880072"/>
    <n v="0"/>
    <n v="0"/>
    <n v="1"/>
    <x v="0"/>
    <n v="1"/>
    <n v="1"/>
    <n v="0"/>
    <n v="0"/>
    <n v="0"/>
    <x v="2"/>
    <x v="0"/>
    <n v="71.816023872639164"/>
    <n v="71.816023872639164"/>
    <n v="0"/>
    <n v="17.811717334880072"/>
    <n v="0"/>
  </r>
  <r>
    <s v="CN000000380"/>
    <x v="0"/>
    <x v="7"/>
    <n v="2017"/>
    <n v="0"/>
    <n v="0.85584414412148913"/>
    <n v="0"/>
    <n v="0"/>
    <n v="1"/>
    <x v="0"/>
    <n v="1"/>
    <n v="0"/>
    <n v="0"/>
    <n v="1"/>
    <n v="0"/>
    <x v="7"/>
    <x v="1"/>
    <n v="0"/>
    <n v="0"/>
    <n v="0"/>
    <n v="0"/>
    <n v="0.85584414412148913"/>
  </r>
  <r>
    <s v="CN000000381"/>
    <x v="6"/>
    <x v="7"/>
    <n v="2017"/>
    <n v="0"/>
    <n v="3.7672702281392074"/>
    <n v="0"/>
    <n v="0"/>
    <n v="1"/>
    <x v="0"/>
    <n v="1"/>
    <n v="0"/>
    <n v="0"/>
    <n v="1"/>
    <n v="0"/>
    <x v="1"/>
    <x v="1"/>
    <n v="0"/>
    <n v="0"/>
    <n v="0"/>
    <n v="0"/>
    <n v="3.7672702281392074"/>
  </r>
  <r>
    <s v="CN000000382"/>
    <x v="7"/>
    <x v="7"/>
    <m/>
    <n v="0"/>
    <n v="4.991351787771392"/>
    <n v="0"/>
    <n v="17.293986176780244"/>
    <n v="1"/>
    <x v="1"/>
    <n v="0"/>
    <n v="0"/>
    <n v="0"/>
    <n v="0"/>
    <n v="0"/>
    <x v="0"/>
    <x v="9"/>
    <n v="0"/>
    <n v="0"/>
    <n v="0"/>
    <n v="0"/>
    <n v="0"/>
  </r>
  <r>
    <s v="CN000000383"/>
    <x v="7"/>
    <x v="7"/>
    <n v="2018"/>
    <n v="17.97950599333813"/>
    <n v="42.279438612540453"/>
    <n v="0"/>
    <n v="0"/>
    <n v="1"/>
    <x v="0"/>
    <n v="1"/>
    <n v="1"/>
    <n v="0"/>
    <n v="0"/>
    <n v="0"/>
    <x v="0"/>
    <x v="0"/>
    <n v="17.97950599333813"/>
    <n v="17.97950599333813"/>
    <n v="0"/>
    <n v="42.279438612540453"/>
    <n v="0"/>
  </r>
  <r>
    <s v="CN000000384"/>
    <x v="5"/>
    <x v="7"/>
    <n v="2018"/>
    <n v="0"/>
    <n v="3.3876648437391212"/>
    <n v="0"/>
    <n v="0"/>
    <n v="1"/>
    <x v="0"/>
    <n v="1"/>
    <n v="0"/>
    <n v="0"/>
    <n v="1"/>
    <n v="0"/>
    <x v="2"/>
    <x v="0"/>
    <n v="0"/>
    <n v="0"/>
    <n v="0"/>
    <n v="0"/>
    <n v="3.3876648437391212"/>
  </r>
  <r>
    <s v="CN000000385"/>
    <x v="7"/>
    <x v="7"/>
    <n v="2018"/>
    <n v="0"/>
    <n v="3.495126263230969"/>
    <n v="0"/>
    <n v="0"/>
    <n v="1"/>
    <x v="0"/>
    <n v="1"/>
    <n v="0"/>
    <n v="0"/>
    <n v="1"/>
    <n v="0"/>
    <x v="0"/>
    <x v="0"/>
    <n v="0"/>
    <n v="0"/>
    <n v="0"/>
    <n v="0"/>
    <n v="3.495126263230969"/>
  </r>
  <r>
    <s v="CN000000386"/>
    <x v="3"/>
    <x v="7"/>
    <n v="2017"/>
    <n v="0"/>
    <n v="1.5963679266560185"/>
    <n v="0"/>
    <n v="0"/>
    <n v="1"/>
    <x v="0"/>
    <n v="1"/>
    <n v="0"/>
    <n v="0"/>
    <n v="1"/>
    <n v="0"/>
    <x v="4"/>
    <x v="1"/>
    <n v="0"/>
    <n v="0"/>
    <n v="0"/>
    <n v="0"/>
    <n v="1.5963679266560185"/>
  </r>
  <r>
    <s v="CN000000387"/>
    <x v="4"/>
    <x v="7"/>
    <m/>
    <n v="0"/>
    <n v="0"/>
    <n v="56.175782639919767"/>
    <n v="23.76960675020608"/>
    <n v="1"/>
    <x v="1"/>
    <n v="0"/>
    <n v="0"/>
    <n v="0"/>
    <n v="0"/>
    <n v="0"/>
    <x v="3"/>
    <x v="9"/>
    <n v="0"/>
    <n v="0"/>
    <n v="0"/>
    <n v="0"/>
    <n v="0"/>
  </r>
  <r>
    <s v="CN000000388"/>
    <x v="4"/>
    <x v="7"/>
    <n v="2018"/>
    <n v="38.349024410127342"/>
    <n v="29.392834721616875"/>
    <n v="0"/>
    <n v="0"/>
    <n v="1"/>
    <x v="0"/>
    <n v="1"/>
    <n v="1"/>
    <n v="0"/>
    <n v="0"/>
    <n v="0"/>
    <x v="3"/>
    <x v="0"/>
    <n v="38.349024410127342"/>
    <n v="38.349024410127342"/>
    <n v="0"/>
    <n v="29.392834721616875"/>
    <n v="0"/>
  </r>
  <r>
    <s v="CN000000389"/>
    <x v="6"/>
    <x v="7"/>
    <n v="2018"/>
    <n v="68.369331147158434"/>
    <n v="12.313727200745729"/>
    <n v="0"/>
    <n v="0"/>
    <n v="1"/>
    <x v="0"/>
    <n v="1"/>
    <n v="1"/>
    <n v="0"/>
    <n v="0"/>
    <n v="0"/>
    <x v="1"/>
    <x v="0"/>
    <n v="68.369331147158434"/>
    <n v="68.369331147158434"/>
    <n v="0"/>
    <n v="12.313727200745729"/>
    <n v="0"/>
  </r>
  <r>
    <s v="CN000000390"/>
    <x v="7"/>
    <x v="7"/>
    <m/>
    <n v="0"/>
    <n v="0"/>
    <n v="49.699071048877137"/>
    <n v="34.515023274244605"/>
    <n v="1"/>
    <x v="1"/>
    <n v="0"/>
    <n v="0"/>
    <n v="0"/>
    <n v="0"/>
    <n v="0"/>
    <x v="0"/>
    <x v="9"/>
    <n v="0"/>
    <n v="0"/>
    <n v="0"/>
    <n v="0"/>
    <n v="0"/>
  </r>
  <r>
    <s v="CN000000391"/>
    <x v="5"/>
    <x v="7"/>
    <m/>
    <n v="0"/>
    <n v="0"/>
    <n v="59.086459382305364"/>
    <n v="22.925465847734124"/>
    <n v="1"/>
    <x v="1"/>
    <n v="0"/>
    <n v="0"/>
    <n v="0"/>
    <n v="0"/>
    <n v="0"/>
    <x v="2"/>
    <x v="9"/>
    <n v="0"/>
    <n v="0"/>
    <n v="0"/>
    <n v="0"/>
    <n v="0"/>
  </r>
  <r>
    <s v="CN000000392"/>
    <x v="1"/>
    <x v="7"/>
    <n v="2017"/>
    <n v="0"/>
    <n v="0.42980968289051252"/>
    <n v="0"/>
    <n v="0"/>
    <n v="1"/>
    <x v="0"/>
    <n v="1"/>
    <n v="0"/>
    <n v="0"/>
    <n v="1"/>
    <n v="0"/>
    <x v="6"/>
    <x v="1"/>
    <n v="0"/>
    <n v="0"/>
    <n v="0"/>
    <n v="0"/>
    <n v="0.42980968289051252"/>
  </r>
  <r>
    <s v="CN000000393"/>
    <x v="6"/>
    <x v="7"/>
    <m/>
    <n v="0"/>
    <n v="0"/>
    <n v="59.184379834862511"/>
    <n v="47.810143461964458"/>
    <n v="1"/>
    <x v="1"/>
    <n v="0"/>
    <n v="0"/>
    <n v="0"/>
    <n v="0"/>
    <n v="0"/>
    <x v="1"/>
    <x v="9"/>
    <n v="0"/>
    <n v="0"/>
    <n v="0"/>
    <n v="0"/>
    <n v="0"/>
  </r>
  <r>
    <s v="CN000000394"/>
    <x v="5"/>
    <x v="7"/>
    <n v="2018"/>
    <n v="0"/>
    <n v="5.9067086074914794"/>
    <n v="0"/>
    <n v="0"/>
    <n v="1"/>
    <x v="0"/>
    <n v="1"/>
    <n v="0"/>
    <n v="0"/>
    <n v="1"/>
    <n v="0"/>
    <x v="2"/>
    <x v="0"/>
    <n v="0"/>
    <n v="0"/>
    <n v="0"/>
    <n v="0"/>
    <n v="5.9067086074914794"/>
  </r>
  <r>
    <s v="CN000000395"/>
    <x v="3"/>
    <x v="7"/>
    <n v="2017"/>
    <n v="0"/>
    <n v="0.99513034538213996"/>
    <n v="0"/>
    <n v="0"/>
    <n v="1"/>
    <x v="0"/>
    <n v="1"/>
    <n v="0"/>
    <n v="0"/>
    <n v="1"/>
    <n v="0"/>
    <x v="4"/>
    <x v="1"/>
    <n v="0"/>
    <n v="0"/>
    <n v="0"/>
    <n v="0"/>
    <n v="0.99513034538213996"/>
  </r>
  <r>
    <s v="CN000000396"/>
    <x v="6"/>
    <x v="7"/>
    <n v="2017"/>
    <n v="0"/>
    <n v="1.0402938433899687"/>
    <n v="0"/>
    <n v="0"/>
    <n v="1"/>
    <x v="0"/>
    <n v="1"/>
    <n v="0"/>
    <n v="0"/>
    <n v="1"/>
    <n v="0"/>
    <x v="1"/>
    <x v="1"/>
    <n v="0"/>
    <n v="0"/>
    <n v="0"/>
    <n v="0"/>
    <n v="1.0402938433899687"/>
  </r>
  <r>
    <s v="CN000000397"/>
    <x v="3"/>
    <x v="7"/>
    <n v="2017"/>
    <n v="0"/>
    <n v="1.1570807029731069"/>
    <n v="0"/>
    <n v="0"/>
    <n v="1"/>
    <x v="0"/>
    <n v="1"/>
    <n v="0"/>
    <n v="0"/>
    <n v="1"/>
    <n v="0"/>
    <x v="4"/>
    <x v="1"/>
    <n v="0"/>
    <n v="0"/>
    <n v="0"/>
    <n v="0"/>
    <n v="1.1570807029731069"/>
  </r>
  <r>
    <s v="CN000000398"/>
    <x v="4"/>
    <x v="7"/>
    <n v="2017"/>
    <n v="0"/>
    <n v="0"/>
    <n v="0"/>
    <n v="0"/>
    <n v="1"/>
    <x v="0"/>
    <n v="1"/>
    <n v="0"/>
    <n v="0"/>
    <n v="0"/>
    <n v="1"/>
    <x v="3"/>
    <x v="1"/>
    <n v="0"/>
    <n v="0"/>
    <n v="0"/>
    <n v="0"/>
    <n v="0"/>
  </r>
  <r>
    <s v="CN000000399"/>
    <x v="4"/>
    <x v="7"/>
    <n v="2017"/>
    <n v="0"/>
    <n v="1.6434242281449654"/>
    <n v="0"/>
    <n v="0"/>
    <n v="1"/>
    <x v="0"/>
    <n v="1"/>
    <n v="0"/>
    <n v="0"/>
    <n v="1"/>
    <n v="0"/>
    <x v="3"/>
    <x v="1"/>
    <n v="0"/>
    <n v="0"/>
    <n v="0"/>
    <n v="0"/>
    <n v="1.6434242281449654"/>
  </r>
  <r>
    <s v="CN000000400"/>
    <x v="1"/>
    <x v="7"/>
    <n v="2018"/>
    <n v="42.609629399259731"/>
    <n v="14.264392116972942"/>
    <n v="0"/>
    <n v="0"/>
    <n v="1"/>
    <x v="0"/>
    <n v="1"/>
    <n v="1"/>
    <n v="0"/>
    <n v="0"/>
    <n v="0"/>
    <x v="6"/>
    <x v="0"/>
    <n v="42.609629399259731"/>
    <n v="42.609629399259731"/>
    <n v="0"/>
    <n v="14.264392116972942"/>
    <n v="0"/>
  </r>
  <r>
    <s v="CN000000401"/>
    <x v="4"/>
    <x v="7"/>
    <n v="2017"/>
    <n v="0"/>
    <n v="0.31989811963313175"/>
    <n v="0"/>
    <n v="0"/>
    <n v="1"/>
    <x v="0"/>
    <n v="1"/>
    <n v="0"/>
    <n v="0"/>
    <n v="1"/>
    <n v="0"/>
    <x v="3"/>
    <x v="1"/>
    <n v="0"/>
    <n v="0"/>
    <n v="0"/>
    <n v="0"/>
    <n v="0.31989811963313175"/>
  </r>
  <r>
    <s v="CN000000402"/>
    <x v="3"/>
    <x v="7"/>
    <m/>
    <n v="0"/>
    <n v="8.8123895078219387"/>
    <n v="59.139651457757601"/>
    <n v="27.368443226757201"/>
    <n v="1"/>
    <x v="1"/>
    <n v="0"/>
    <n v="0"/>
    <n v="0"/>
    <n v="0"/>
    <n v="0"/>
    <x v="4"/>
    <x v="9"/>
    <n v="0"/>
    <n v="0"/>
    <n v="0"/>
    <n v="0"/>
    <n v="0"/>
  </r>
  <r>
    <s v="CN000000403"/>
    <x v="4"/>
    <x v="7"/>
    <m/>
    <n v="9.357964159667711"/>
    <n v="24.09223628393601"/>
    <n v="57.575492047623719"/>
    <n v="64.578310890453736"/>
    <n v="1"/>
    <x v="1"/>
    <n v="0"/>
    <n v="0"/>
    <n v="0"/>
    <n v="0"/>
    <n v="0"/>
    <x v="3"/>
    <x v="9"/>
    <n v="0"/>
    <n v="0"/>
    <n v="0"/>
    <n v="0"/>
    <n v="0"/>
  </r>
  <r>
    <s v="CN000000404"/>
    <x v="6"/>
    <x v="7"/>
    <n v="2017"/>
    <n v="0"/>
    <n v="0"/>
    <n v="0"/>
    <n v="0"/>
    <n v="1"/>
    <x v="0"/>
    <n v="1"/>
    <n v="0"/>
    <n v="0"/>
    <n v="0"/>
    <n v="1"/>
    <x v="1"/>
    <x v="1"/>
    <n v="0"/>
    <n v="0"/>
    <n v="0"/>
    <n v="0"/>
    <n v="0"/>
  </r>
  <r>
    <s v="CN000000405"/>
    <x v="4"/>
    <x v="7"/>
    <n v="2017"/>
    <n v="0"/>
    <n v="1.8640484250138019"/>
    <n v="0"/>
    <n v="0"/>
    <n v="1"/>
    <x v="0"/>
    <n v="1"/>
    <n v="0"/>
    <n v="0"/>
    <n v="1"/>
    <n v="0"/>
    <x v="3"/>
    <x v="1"/>
    <n v="0"/>
    <n v="0"/>
    <n v="0"/>
    <n v="0"/>
    <n v="1.8640484250138019"/>
  </r>
  <r>
    <s v="CN000000406"/>
    <x v="3"/>
    <x v="7"/>
    <n v="2018"/>
    <n v="0"/>
    <n v="0"/>
    <n v="0"/>
    <n v="0"/>
    <n v="1"/>
    <x v="0"/>
    <n v="1"/>
    <n v="0"/>
    <n v="0"/>
    <n v="0"/>
    <n v="1"/>
    <x v="4"/>
    <x v="0"/>
    <n v="0"/>
    <n v="0"/>
    <n v="0"/>
    <n v="0"/>
    <n v="0"/>
  </r>
  <r>
    <s v="CN000000407"/>
    <x v="4"/>
    <x v="7"/>
    <n v="2019"/>
    <n v="52.212083721608657"/>
    <n v="29.619063264002502"/>
    <n v="0"/>
    <n v="0"/>
    <n v="1"/>
    <x v="0"/>
    <n v="1"/>
    <n v="1"/>
    <n v="0"/>
    <n v="0"/>
    <n v="0"/>
    <x v="3"/>
    <x v="3"/>
    <n v="52.212083721608657"/>
    <n v="52.212083721608657"/>
    <n v="0"/>
    <n v="29.619063264002502"/>
    <n v="0"/>
  </r>
  <r>
    <s v="CN000000408"/>
    <x v="7"/>
    <x v="7"/>
    <m/>
    <n v="0"/>
    <n v="0"/>
    <n v="38.888452213799951"/>
    <n v="24.088418828214152"/>
    <n v="1"/>
    <x v="1"/>
    <n v="0"/>
    <n v="0"/>
    <n v="0"/>
    <n v="0"/>
    <n v="0"/>
    <x v="0"/>
    <x v="9"/>
    <n v="0"/>
    <n v="0"/>
    <n v="0"/>
    <n v="0"/>
    <n v="0"/>
  </r>
  <r>
    <s v="CN000000409"/>
    <x v="6"/>
    <x v="7"/>
    <m/>
    <n v="0"/>
    <n v="9.7845691318813639"/>
    <n v="54.41998551016124"/>
    <n v="36.878724013950361"/>
    <n v="1"/>
    <x v="1"/>
    <n v="0"/>
    <n v="0"/>
    <n v="0"/>
    <n v="0"/>
    <n v="0"/>
    <x v="1"/>
    <x v="9"/>
    <n v="0"/>
    <n v="0"/>
    <n v="0"/>
    <n v="0"/>
    <n v="0"/>
  </r>
  <r>
    <s v="CN000000410"/>
    <x v="4"/>
    <x v="7"/>
    <n v="2018"/>
    <n v="0"/>
    <n v="2.5269558813486421"/>
    <n v="0"/>
    <n v="0"/>
    <n v="1"/>
    <x v="0"/>
    <n v="1"/>
    <n v="0"/>
    <n v="0"/>
    <n v="1"/>
    <n v="0"/>
    <x v="3"/>
    <x v="0"/>
    <n v="0"/>
    <n v="0"/>
    <n v="0"/>
    <n v="0"/>
    <n v="2.5269558813486421"/>
  </r>
  <r>
    <s v="CN000000411"/>
    <x v="4"/>
    <x v="7"/>
    <n v="2018"/>
    <n v="0"/>
    <n v="0"/>
    <n v="0"/>
    <n v="0"/>
    <n v="1"/>
    <x v="0"/>
    <n v="1"/>
    <n v="0"/>
    <n v="0"/>
    <n v="0"/>
    <n v="1"/>
    <x v="3"/>
    <x v="0"/>
    <n v="0"/>
    <n v="0"/>
    <n v="0"/>
    <n v="0"/>
    <n v="0"/>
  </r>
  <r>
    <s v="CN000000412"/>
    <x v="4"/>
    <x v="7"/>
    <m/>
    <n v="0"/>
    <n v="0"/>
    <n v="49.672834571653325"/>
    <n v="27.211042520786894"/>
    <n v="1"/>
    <x v="1"/>
    <n v="0"/>
    <n v="0"/>
    <n v="0"/>
    <n v="0"/>
    <n v="0"/>
    <x v="3"/>
    <x v="9"/>
    <n v="0"/>
    <n v="0"/>
    <n v="0"/>
    <n v="0"/>
    <n v="0"/>
  </r>
  <r>
    <s v="CN000000413"/>
    <x v="4"/>
    <x v="7"/>
    <n v="2019"/>
    <n v="44.408204713728523"/>
    <n v="50.95114830106241"/>
    <n v="0"/>
    <n v="0"/>
    <n v="1"/>
    <x v="0"/>
    <n v="1"/>
    <n v="1"/>
    <n v="0"/>
    <n v="0"/>
    <n v="0"/>
    <x v="3"/>
    <x v="3"/>
    <n v="44.408204713728523"/>
    <n v="44.408204713728523"/>
    <n v="0"/>
    <n v="50.95114830106241"/>
    <n v="0"/>
  </r>
  <r>
    <s v="CN000000414"/>
    <x v="0"/>
    <x v="7"/>
    <n v="2018"/>
    <n v="35.561784674595152"/>
    <n v="16.515345663458028"/>
    <n v="0"/>
    <n v="0"/>
    <n v="1"/>
    <x v="0"/>
    <n v="1"/>
    <n v="1"/>
    <n v="0"/>
    <n v="0"/>
    <n v="0"/>
    <x v="7"/>
    <x v="0"/>
    <n v="35.561784674595152"/>
    <n v="35.561784674595152"/>
    <n v="0"/>
    <n v="16.515345663458028"/>
    <n v="0"/>
  </r>
  <r>
    <s v="CN000000415"/>
    <x v="0"/>
    <x v="7"/>
    <n v="2018"/>
    <n v="0"/>
    <n v="6.9122860638223491"/>
    <n v="0"/>
    <n v="0"/>
    <n v="1"/>
    <x v="0"/>
    <n v="1"/>
    <n v="0"/>
    <n v="0"/>
    <n v="1"/>
    <n v="0"/>
    <x v="7"/>
    <x v="0"/>
    <n v="0"/>
    <n v="0"/>
    <n v="0"/>
    <n v="0"/>
    <n v="6.9122860638223491"/>
  </r>
  <r>
    <s v="CN000000416"/>
    <x v="7"/>
    <x v="7"/>
    <n v="2019"/>
    <n v="40.458584621821046"/>
    <n v="16.617152915303375"/>
    <n v="0"/>
    <n v="0"/>
    <n v="1"/>
    <x v="0"/>
    <n v="1"/>
    <n v="1"/>
    <n v="0"/>
    <n v="0"/>
    <n v="0"/>
    <x v="0"/>
    <x v="3"/>
    <n v="40.458584621821046"/>
    <n v="40.458584621821046"/>
    <n v="0"/>
    <n v="16.617152915303375"/>
    <n v="0"/>
  </r>
  <r>
    <s v="CN000000417"/>
    <x v="4"/>
    <x v="7"/>
    <m/>
    <n v="0"/>
    <n v="0"/>
    <n v="68.197712796824703"/>
    <n v="38.414665883692479"/>
    <n v="1"/>
    <x v="1"/>
    <n v="0"/>
    <n v="0"/>
    <n v="0"/>
    <n v="0"/>
    <n v="0"/>
    <x v="3"/>
    <x v="9"/>
    <n v="0"/>
    <n v="0"/>
    <n v="0"/>
    <n v="0"/>
    <n v="0"/>
  </r>
  <r>
    <s v="CN000000418"/>
    <x v="2"/>
    <x v="7"/>
    <n v="2017"/>
    <n v="0"/>
    <n v="0.81899539237555385"/>
    <n v="0"/>
    <n v="0"/>
    <n v="1"/>
    <x v="0"/>
    <n v="1"/>
    <n v="0"/>
    <n v="0"/>
    <n v="1"/>
    <n v="0"/>
    <x v="5"/>
    <x v="1"/>
    <n v="0"/>
    <n v="0"/>
    <n v="0"/>
    <n v="0"/>
    <n v="0.81899539237555385"/>
  </r>
  <r>
    <s v="CN000000419"/>
    <x v="5"/>
    <x v="7"/>
    <n v="2017"/>
    <n v="0"/>
    <n v="0.68574083981247225"/>
    <n v="0"/>
    <n v="0"/>
    <n v="1"/>
    <x v="0"/>
    <n v="1"/>
    <n v="0"/>
    <n v="0"/>
    <n v="1"/>
    <n v="0"/>
    <x v="2"/>
    <x v="1"/>
    <n v="0"/>
    <n v="0"/>
    <n v="0"/>
    <n v="0"/>
    <n v="0.68574083981247225"/>
  </r>
  <r>
    <s v="CN000000420"/>
    <x v="1"/>
    <x v="7"/>
    <n v="2019"/>
    <n v="55.264657885306008"/>
    <n v="9.9120977581945073"/>
    <n v="0"/>
    <n v="0"/>
    <n v="1"/>
    <x v="0"/>
    <n v="1"/>
    <n v="1"/>
    <n v="0"/>
    <n v="0"/>
    <n v="0"/>
    <x v="6"/>
    <x v="3"/>
    <n v="55.264657885306008"/>
    <n v="55.264657885306008"/>
    <n v="0"/>
    <n v="9.9120977581945073"/>
    <n v="0"/>
  </r>
  <r>
    <s v="CN000000421"/>
    <x v="3"/>
    <x v="7"/>
    <m/>
    <n v="0"/>
    <n v="0"/>
    <n v="27.308140775616454"/>
    <n v="22.027437567791651"/>
    <n v="1"/>
    <x v="1"/>
    <n v="0"/>
    <n v="0"/>
    <n v="0"/>
    <n v="0"/>
    <n v="0"/>
    <x v="4"/>
    <x v="9"/>
    <n v="0"/>
    <n v="0"/>
    <n v="0"/>
    <n v="0"/>
    <n v="0"/>
  </r>
  <r>
    <s v="CN000000422"/>
    <x v="7"/>
    <x v="7"/>
    <n v="2018"/>
    <n v="0"/>
    <n v="0"/>
    <n v="0"/>
    <n v="0"/>
    <n v="1"/>
    <x v="0"/>
    <n v="1"/>
    <n v="0"/>
    <n v="0"/>
    <n v="0"/>
    <n v="1"/>
    <x v="0"/>
    <x v="0"/>
    <n v="0"/>
    <n v="0"/>
    <n v="0"/>
    <n v="0"/>
    <n v="0"/>
  </r>
  <r>
    <s v="CN000000423"/>
    <x v="0"/>
    <x v="7"/>
    <n v="2018"/>
    <n v="0"/>
    <n v="6.5444401757134552"/>
    <n v="0"/>
    <n v="0"/>
    <n v="1"/>
    <x v="0"/>
    <n v="1"/>
    <n v="0"/>
    <n v="0"/>
    <n v="1"/>
    <n v="0"/>
    <x v="7"/>
    <x v="0"/>
    <n v="0"/>
    <n v="0"/>
    <n v="0"/>
    <n v="0"/>
    <n v="6.5444401757134552"/>
  </r>
  <r>
    <s v="CN000000424"/>
    <x v="2"/>
    <x v="7"/>
    <n v="2017"/>
    <n v="0"/>
    <n v="0.91557900875481968"/>
    <n v="0"/>
    <n v="0"/>
    <n v="1"/>
    <x v="0"/>
    <n v="1"/>
    <n v="0"/>
    <n v="0"/>
    <n v="1"/>
    <n v="0"/>
    <x v="5"/>
    <x v="1"/>
    <n v="0"/>
    <n v="0"/>
    <n v="0"/>
    <n v="0"/>
    <n v="0.91557900875481968"/>
  </r>
  <r>
    <s v="CN000000425"/>
    <x v="2"/>
    <x v="7"/>
    <n v="2019"/>
    <n v="0"/>
    <n v="7.9442301692112043"/>
    <n v="0"/>
    <n v="0"/>
    <n v="1"/>
    <x v="0"/>
    <n v="1"/>
    <n v="0"/>
    <n v="0"/>
    <n v="1"/>
    <n v="0"/>
    <x v="5"/>
    <x v="3"/>
    <n v="0"/>
    <n v="0"/>
    <n v="0"/>
    <n v="0"/>
    <n v="7.9442301692112043"/>
  </r>
  <r>
    <s v="CN000000426"/>
    <x v="3"/>
    <x v="7"/>
    <m/>
    <n v="0"/>
    <n v="3.4788459873265847"/>
    <n v="35.279920372667476"/>
    <n v="16.719754622713094"/>
    <n v="1"/>
    <x v="1"/>
    <n v="0"/>
    <n v="0"/>
    <n v="0"/>
    <n v="0"/>
    <n v="0"/>
    <x v="4"/>
    <x v="9"/>
    <n v="0"/>
    <n v="0"/>
    <n v="0"/>
    <n v="0"/>
    <n v="0"/>
  </r>
  <r>
    <s v="CN000000427"/>
    <x v="5"/>
    <x v="7"/>
    <n v="2017"/>
    <n v="0"/>
    <n v="1.3007290034111685"/>
    <n v="0"/>
    <n v="0"/>
    <n v="1"/>
    <x v="0"/>
    <n v="1"/>
    <n v="0"/>
    <n v="0"/>
    <n v="1"/>
    <n v="0"/>
    <x v="2"/>
    <x v="1"/>
    <n v="0"/>
    <n v="0"/>
    <n v="0"/>
    <n v="0"/>
    <n v="1.3007290034111685"/>
  </r>
  <r>
    <s v="CN000000428"/>
    <x v="2"/>
    <x v="7"/>
    <n v="2017"/>
    <n v="0"/>
    <n v="0.47539294234844076"/>
    <n v="0"/>
    <n v="0"/>
    <n v="1"/>
    <x v="0"/>
    <n v="1"/>
    <n v="0"/>
    <n v="0"/>
    <n v="1"/>
    <n v="0"/>
    <x v="5"/>
    <x v="1"/>
    <n v="0"/>
    <n v="0"/>
    <n v="0"/>
    <n v="0"/>
    <n v="0.47539294234844076"/>
  </r>
  <r>
    <s v="CN000000429"/>
    <x v="6"/>
    <x v="7"/>
    <n v="2017"/>
    <n v="0"/>
    <n v="0.78833650217676632"/>
    <n v="0"/>
    <n v="0"/>
    <n v="1"/>
    <x v="0"/>
    <n v="1"/>
    <n v="0"/>
    <n v="0"/>
    <n v="1"/>
    <n v="0"/>
    <x v="1"/>
    <x v="1"/>
    <n v="0"/>
    <n v="0"/>
    <n v="0"/>
    <n v="0"/>
    <n v="0.78833650217676632"/>
  </r>
  <r>
    <s v="CN000000430"/>
    <x v="5"/>
    <x v="7"/>
    <n v="2018"/>
    <n v="0"/>
    <n v="3.3808192382761333"/>
    <n v="0"/>
    <n v="0"/>
    <n v="1"/>
    <x v="0"/>
    <n v="1"/>
    <n v="0"/>
    <n v="0"/>
    <n v="1"/>
    <n v="0"/>
    <x v="2"/>
    <x v="0"/>
    <n v="0"/>
    <n v="0"/>
    <n v="0"/>
    <n v="0"/>
    <n v="3.3808192382761333"/>
  </r>
  <r>
    <s v="CN000000431"/>
    <x v="1"/>
    <x v="7"/>
    <n v="2017"/>
    <n v="0"/>
    <n v="0"/>
    <n v="0"/>
    <n v="0"/>
    <n v="1"/>
    <x v="0"/>
    <n v="1"/>
    <n v="0"/>
    <n v="0"/>
    <n v="0"/>
    <n v="1"/>
    <x v="6"/>
    <x v="1"/>
    <n v="0"/>
    <n v="0"/>
    <n v="0"/>
    <n v="0"/>
    <n v="0"/>
  </r>
  <r>
    <s v="CN000000432"/>
    <x v="1"/>
    <x v="7"/>
    <n v="2017"/>
    <n v="0"/>
    <n v="0.57592192599384995"/>
    <n v="0"/>
    <n v="0"/>
    <n v="1"/>
    <x v="0"/>
    <n v="1"/>
    <n v="0"/>
    <n v="0"/>
    <n v="1"/>
    <n v="0"/>
    <x v="6"/>
    <x v="1"/>
    <n v="0"/>
    <n v="0"/>
    <n v="0"/>
    <n v="0"/>
    <n v="0.57592192599384995"/>
  </r>
  <r>
    <s v="CN000000433"/>
    <x v="2"/>
    <x v="7"/>
    <n v="2018"/>
    <n v="51.373682475803079"/>
    <n v="18.604242668048993"/>
    <n v="0"/>
    <n v="0"/>
    <n v="1"/>
    <x v="0"/>
    <n v="1"/>
    <n v="1"/>
    <n v="0"/>
    <n v="0"/>
    <n v="0"/>
    <x v="5"/>
    <x v="0"/>
    <n v="51.373682475803079"/>
    <n v="51.373682475803079"/>
    <n v="0"/>
    <n v="18.604242668048993"/>
    <n v="0"/>
  </r>
  <r>
    <s v="CN000000434"/>
    <x v="6"/>
    <x v="7"/>
    <n v="2018"/>
    <n v="29.098142357490236"/>
    <n v="25.172084969687653"/>
    <n v="0"/>
    <n v="0"/>
    <n v="1"/>
    <x v="0"/>
    <n v="1"/>
    <n v="1"/>
    <n v="0"/>
    <n v="0"/>
    <n v="0"/>
    <x v="1"/>
    <x v="0"/>
    <n v="29.098142357490236"/>
    <n v="29.098142357490236"/>
    <n v="0"/>
    <n v="25.172084969687653"/>
    <n v="0"/>
  </r>
  <r>
    <s v="CN000000435"/>
    <x v="3"/>
    <x v="7"/>
    <n v="2017"/>
    <n v="0"/>
    <n v="0.63687112313714378"/>
    <n v="0"/>
    <n v="0"/>
    <n v="1"/>
    <x v="0"/>
    <n v="1"/>
    <n v="0"/>
    <n v="0"/>
    <n v="1"/>
    <n v="0"/>
    <x v="4"/>
    <x v="1"/>
    <n v="0"/>
    <n v="0"/>
    <n v="0"/>
    <n v="0"/>
    <n v="0.63687112313714378"/>
  </r>
  <r>
    <s v="CN000000436"/>
    <x v="2"/>
    <x v="7"/>
    <m/>
    <n v="0"/>
    <n v="9.0005463393973351"/>
    <n v="28.594287580296644"/>
    <n v="24.129968629922065"/>
    <n v="1"/>
    <x v="1"/>
    <n v="0"/>
    <n v="0"/>
    <n v="0"/>
    <n v="0"/>
    <n v="0"/>
    <x v="5"/>
    <x v="9"/>
    <n v="0"/>
    <n v="0"/>
    <n v="0"/>
    <n v="0"/>
    <n v="0"/>
  </r>
  <r>
    <s v="CN000000437"/>
    <x v="2"/>
    <x v="7"/>
    <n v="2018"/>
    <n v="0"/>
    <n v="4.8614809396094154"/>
    <n v="0"/>
    <n v="0"/>
    <n v="1"/>
    <x v="0"/>
    <n v="1"/>
    <n v="0"/>
    <n v="0"/>
    <n v="1"/>
    <n v="0"/>
    <x v="5"/>
    <x v="0"/>
    <n v="0"/>
    <n v="0"/>
    <n v="0"/>
    <n v="0"/>
    <n v="4.8614809396094154"/>
  </r>
  <r>
    <s v="CN000000438"/>
    <x v="5"/>
    <x v="7"/>
    <n v="2017"/>
    <n v="0"/>
    <n v="0.77416294670848806"/>
    <n v="0"/>
    <n v="0"/>
    <n v="1"/>
    <x v="0"/>
    <n v="1"/>
    <n v="0"/>
    <n v="0"/>
    <n v="1"/>
    <n v="0"/>
    <x v="2"/>
    <x v="1"/>
    <n v="0"/>
    <n v="0"/>
    <n v="0"/>
    <n v="0"/>
    <n v="0.77416294670848806"/>
  </r>
  <r>
    <s v="CN000000439"/>
    <x v="5"/>
    <x v="7"/>
    <n v="2018"/>
    <n v="0"/>
    <n v="0"/>
    <n v="0"/>
    <n v="0"/>
    <n v="1"/>
    <x v="0"/>
    <n v="1"/>
    <n v="0"/>
    <n v="0"/>
    <n v="0"/>
    <n v="1"/>
    <x v="2"/>
    <x v="0"/>
    <n v="0"/>
    <n v="0"/>
    <n v="0"/>
    <n v="0"/>
    <n v="0"/>
  </r>
  <r>
    <s v="CN000000440"/>
    <x v="1"/>
    <x v="7"/>
    <n v="2017"/>
    <n v="0"/>
    <n v="0"/>
    <n v="0"/>
    <n v="0"/>
    <n v="1"/>
    <x v="0"/>
    <n v="1"/>
    <n v="0"/>
    <n v="0"/>
    <n v="0"/>
    <n v="1"/>
    <x v="6"/>
    <x v="1"/>
    <n v="0"/>
    <n v="0"/>
    <n v="0"/>
    <n v="0"/>
    <n v="0"/>
  </r>
  <r>
    <s v="CN000000441"/>
    <x v="4"/>
    <x v="7"/>
    <n v="2019"/>
    <n v="0"/>
    <n v="5.5060979309967211"/>
    <n v="0"/>
    <n v="0"/>
    <n v="1"/>
    <x v="0"/>
    <n v="1"/>
    <n v="0"/>
    <n v="0"/>
    <n v="1"/>
    <n v="0"/>
    <x v="3"/>
    <x v="3"/>
    <n v="0"/>
    <n v="0"/>
    <n v="0"/>
    <n v="0"/>
    <n v="5.5060979309967211"/>
  </r>
  <r>
    <s v="CN000000442"/>
    <x v="5"/>
    <x v="7"/>
    <n v="2018"/>
    <n v="57.242278162462419"/>
    <n v="27.920988782616291"/>
    <n v="0"/>
    <n v="0"/>
    <n v="1"/>
    <x v="0"/>
    <n v="1"/>
    <n v="1"/>
    <n v="0"/>
    <n v="0"/>
    <n v="0"/>
    <x v="2"/>
    <x v="0"/>
    <n v="57.242278162462419"/>
    <n v="57.242278162462419"/>
    <n v="0"/>
    <n v="27.920988782616291"/>
    <n v="0"/>
  </r>
  <r>
    <s v="CN000000443"/>
    <x v="6"/>
    <x v="7"/>
    <n v="2019"/>
    <n v="35.666516212695399"/>
    <n v="43.715269348417529"/>
    <n v="0"/>
    <n v="0"/>
    <n v="1"/>
    <x v="0"/>
    <n v="1"/>
    <n v="1"/>
    <n v="0"/>
    <n v="0"/>
    <n v="0"/>
    <x v="1"/>
    <x v="3"/>
    <n v="35.666516212695399"/>
    <n v="35.666516212695399"/>
    <n v="0"/>
    <n v="43.715269348417529"/>
    <n v="0"/>
  </r>
  <r>
    <s v="CN000000444"/>
    <x v="7"/>
    <x v="7"/>
    <n v="2017"/>
    <n v="0"/>
    <n v="0.47321814640895082"/>
    <n v="0"/>
    <n v="0"/>
    <n v="1"/>
    <x v="0"/>
    <n v="1"/>
    <n v="0"/>
    <n v="0"/>
    <n v="1"/>
    <n v="0"/>
    <x v="0"/>
    <x v="1"/>
    <n v="0"/>
    <n v="0"/>
    <n v="0"/>
    <n v="0"/>
    <n v="0.47321814640895082"/>
  </r>
  <r>
    <s v="CN000000445"/>
    <x v="3"/>
    <x v="7"/>
    <n v="2018"/>
    <n v="0"/>
    <n v="3.0044097792296065"/>
    <n v="0"/>
    <n v="0"/>
    <n v="1"/>
    <x v="0"/>
    <n v="1"/>
    <n v="0"/>
    <n v="0"/>
    <n v="1"/>
    <n v="0"/>
    <x v="4"/>
    <x v="0"/>
    <n v="0"/>
    <n v="0"/>
    <n v="0"/>
    <n v="0"/>
    <n v="3.0044097792296065"/>
  </r>
  <r>
    <s v="CN000000446"/>
    <x v="3"/>
    <x v="7"/>
    <n v="2019"/>
    <n v="25.306067605824698"/>
    <n v="22.449980048183246"/>
    <n v="0"/>
    <n v="0"/>
    <n v="1"/>
    <x v="0"/>
    <n v="1"/>
    <n v="1"/>
    <n v="0"/>
    <n v="0"/>
    <n v="0"/>
    <x v="4"/>
    <x v="3"/>
    <n v="25.306067605824698"/>
    <n v="25.306067605824698"/>
    <n v="0"/>
    <n v="22.449980048183246"/>
    <n v="0"/>
  </r>
  <r>
    <s v="CN000000447"/>
    <x v="5"/>
    <x v="7"/>
    <n v="2018"/>
    <n v="43.677948354617648"/>
    <n v="20.483735486614282"/>
    <n v="0"/>
    <n v="0"/>
    <n v="1"/>
    <x v="0"/>
    <n v="1"/>
    <n v="1"/>
    <n v="0"/>
    <n v="0"/>
    <n v="0"/>
    <x v="2"/>
    <x v="0"/>
    <n v="43.677948354617648"/>
    <n v="43.677948354617648"/>
    <n v="0"/>
    <n v="20.483735486614282"/>
    <n v="0"/>
  </r>
  <r>
    <s v="CN000000448"/>
    <x v="5"/>
    <x v="7"/>
    <n v="2018"/>
    <n v="0"/>
    <n v="0"/>
    <n v="0"/>
    <n v="0"/>
    <n v="1"/>
    <x v="0"/>
    <n v="1"/>
    <n v="0"/>
    <n v="0"/>
    <n v="0"/>
    <n v="1"/>
    <x v="2"/>
    <x v="0"/>
    <n v="0"/>
    <n v="0"/>
    <n v="0"/>
    <n v="0"/>
    <n v="0"/>
  </r>
  <r>
    <s v="CN000000449"/>
    <x v="2"/>
    <x v="7"/>
    <m/>
    <n v="0"/>
    <n v="7.1400475275630662"/>
    <n v="67.000924892537711"/>
    <n v="20.01858275472383"/>
    <n v="1"/>
    <x v="1"/>
    <n v="0"/>
    <n v="0"/>
    <n v="0"/>
    <n v="0"/>
    <n v="0"/>
    <x v="5"/>
    <x v="9"/>
    <n v="0"/>
    <n v="0"/>
    <n v="0"/>
    <n v="0"/>
    <n v="0"/>
  </r>
  <r>
    <s v="CN000000450"/>
    <x v="0"/>
    <x v="7"/>
    <n v="2019"/>
    <n v="39.112226012748494"/>
    <n v="13.442822182525976"/>
    <n v="0"/>
    <n v="0"/>
    <n v="1"/>
    <x v="0"/>
    <n v="1"/>
    <n v="1"/>
    <n v="0"/>
    <n v="0"/>
    <n v="0"/>
    <x v="7"/>
    <x v="3"/>
    <n v="39.112226012748494"/>
    <n v="39.112226012748494"/>
    <n v="0"/>
    <n v="13.442822182525976"/>
    <n v="0"/>
  </r>
  <r>
    <s v="CN000000451"/>
    <x v="5"/>
    <x v="7"/>
    <n v="2019"/>
    <n v="30.704036618131408"/>
    <n v="20.80018629459806"/>
    <n v="0"/>
    <n v="0"/>
    <n v="1"/>
    <x v="0"/>
    <n v="1"/>
    <n v="1"/>
    <n v="0"/>
    <n v="0"/>
    <n v="0"/>
    <x v="2"/>
    <x v="3"/>
    <n v="30.704036618131408"/>
    <n v="30.704036618131408"/>
    <n v="0"/>
    <n v="20.80018629459806"/>
    <n v="0"/>
  </r>
  <r>
    <s v="CN000000452"/>
    <x v="1"/>
    <x v="7"/>
    <n v="2019"/>
    <n v="0"/>
    <n v="0"/>
    <n v="0"/>
    <n v="0"/>
    <n v="1"/>
    <x v="0"/>
    <n v="1"/>
    <n v="0"/>
    <n v="0"/>
    <n v="0"/>
    <n v="1"/>
    <x v="6"/>
    <x v="3"/>
    <n v="0"/>
    <n v="0"/>
    <n v="0"/>
    <n v="0"/>
    <n v="0"/>
  </r>
  <r>
    <s v="CN000000453"/>
    <x v="1"/>
    <x v="7"/>
    <n v="2017"/>
    <n v="0"/>
    <n v="0.94698010711229097"/>
    <n v="0"/>
    <n v="0"/>
    <n v="1"/>
    <x v="0"/>
    <n v="1"/>
    <n v="0"/>
    <n v="0"/>
    <n v="1"/>
    <n v="0"/>
    <x v="6"/>
    <x v="1"/>
    <n v="0"/>
    <n v="0"/>
    <n v="0"/>
    <n v="0"/>
    <n v="0.94698010711229097"/>
  </r>
  <r>
    <s v="CN000000454"/>
    <x v="3"/>
    <x v="7"/>
    <n v="2017"/>
    <n v="0"/>
    <n v="0"/>
    <n v="0"/>
    <n v="0"/>
    <n v="1"/>
    <x v="0"/>
    <n v="1"/>
    <n v="0"/>
    <n v="0"/>
    <n v="0"/>
    <n v="1"/>
    <x v="4"/>
    <x v="1"/>
    <n v="0"/>
    <n v="0"/>
    <n v="0"/>
    <n v="0"/>
    <n v="0"/>
  </r>
  <r>
    <s v="CN000000455"/>
    <x v="1"/>
    <x v="7"/>
    <m/>
    <n v="0"/>
    <n v="0"/>
    <n v="48.113465810045938"/>
    <n v="25.830891353150008"/>
    <n v="1"/>
    <x v="1"/>
    <n v="0"/>
    <n v="0"/>
    <n v="0"/>
    <n v="0"/>
    <n v="0"/>
    <x v="6"/>
    <x v="9"/>
    <n v="0"/>
    <n v="0"/>
    <n v="0"/>
    <n v="0"/>
    <n v="0"/>
  </r>
  <r>
    <s v="CN000000456"/>
    <x v="7"/>
    <x v="7"/>
    <n v="2019"/>
    <n v="22.823113556704737"/>
    <n v="23.027680046209571"/>
    <n v="0"/>
    <n v="0"/>
    <n v="1"/>
    <x v="0"/>
    <n v="1"/>
    <n v="1"/>
    <n v="0"/>
    <n v="0"/>
    <n v="0"/>
    <x v="0"/>
    <x v="3"/>
    <n v="22.823113556704737"/>
    <n v="22.823113556704737"/>
    <n v="0"/>
    <n v="23.027680046209571"/>
    <n v="0"/>
  </r>
  <r>
    <s v="CN000000457"/>
    <x v="4"/>
    <x v="7"/>
    <m/>
    <n v="0"/>
    <n v="0"/>
    <n v="18.529563693409322"/>
    <n v="24.830848002915083"/>
    <n v="1"/>
    <x v="1"/>
    <n v="0"/>
    <n v="0"/>
    <n v="0"/>
    <n v="0"/>
    <n v="0"/>
    <x v="3"/>
    <x v="9"/>
    <n v="0"/>
    <n v="0"/>
    <n v="0"/>
    <n v="0"/>
    <n v="0"/>
  </r>
  <r>
    <s v="CN000000458"/>
    <x v="3"/>
    <x v="7"/>
    <m/>
    <n v="0"/>
    <n v="6.2699055757913227"/>
    <n v="68.243064483671674"/>
    <n v="22.541723786049594"/>
    <n v="1"/>
    <x v="1"/>
    <n v="0"/>
    <n v="0"/>
    <n v="0"/>
    <n v="0"/>
    <n v="0"/>
    <x v="4"/>
    <x v="9"/>
    <n v="0"/>
    <n v="0"/>
    <n v="0"/>
    <n v="0"/>
    <n v="0"/>
  </r>
  <r>
    <s v="CN000000459"/>
    <x v="2"/>
    <x v="7"/>
    <n v="2017"/>
    <n v="0"/>
    <n v="0.57928657130096528"/>
    <n v="0"/>
    <n v="0"/>
    <n v="1"/>
    <x v="0"/>
    <n v="1"/>
    <n v="0"/>
    <n v="0"/>
    <n v="1"/>
    <n v="0"/>
    <x v="5"/>
    <x v="1"/>
    <n v="0"/>
    <n v="0"/>
    <n v="0"/>
    <n v="0"/>
    <n v="0.57928657130096528"/>
  </r>
  <r>
    <s v="CN000000460"/>
    <x v="5"/>
    <x v="7"/>
    <m/>
    <n v="0"/>
    <n v="0"/>
    <n v="0"/>
    <n v="13.350088206007573"/>
    <n v="1"/>
    <x v="1"/>
    <n v="0"/>
    <n v="0"/>
    <n v="0"/>
    <n v="0"/>
    <n v="0"/>
    <x v="2"/>
    <x v="9"/>
    <n v="0"/>
    <n v="0"/>
    <n v="0"/>
    <n v="0"/>
    <n v="0"/>
  </r>
  <r>
    <s v="CN000000461"/>
    <x v="6"/>
    <x v="7"/>
    <n v="2019"/>
    <n v="0"/>
    <n v="11.815985540157799"/>
    <n v="0"/>
    <n v="0"/>
    <n v="1"/>
    <x v="0"/>
    <n v="1"/>
    <n v="0"/>
    <n v="0"/>
    <n v="1"/>
    <n v="0"/>
    <x v="1"/>
    <x v="3"/>
    <n v="0"/>
    <n v="0"/>
    <n v="0"/>
    <n v="0"/>
    <n v="11.815985540157799"/>
  </r>
  <r>
    <s v="CN000000462"/>
    <x v="0"/>
    <x v="7"/>
    <n v="2018"/>
    <n v="19.629910603527044"/>
    <n v="44.026937616727942"/>
    <n v="0"/>
    <n v="0"/>
    <n v="1"/>
    <x v="0"/>
    <n v="1"/>
    <n v="1"/>
    <n v="0"/>
    <n v="0"/>
    <n v="0"/>
    <x v="7"/>
    <x v="0"/>
    <n v="19.629910603527044"/>
    <n v="19.629910603527044"/>
    <n v="0"/>
    <n v="44.026937616727942"/>
    <n v="0"/>
  </r>
  <r>
    <s v="CN000000463"/>
    <x v="2"/>
    <x v="7"/>
    <n v="2018"/>
    <n v="0"/>
    <n v="3.6801744328487462"/>
    <n v="0"/>
    <n v="0"/>
    <n v="1"/>
    <x v="0"/>
    <n v="1"/>
    <n v="0"/>
    <n v="0"/>
    <n v="1"/>
    <n v="0"/>
    <x v="5"/>
    <x v="0"/>
    <n v="0"/>
    <n v="0"/>
    <n v="0"/>
    <n v="0"/>
    <n v="3.6801744328487462"/>
  </r>
  <r>
    <s v="CN000000464"/>
    <x v="5"/>
    <x v="7"/>
    <n v="2019"/>
    <n v="0"/>
    <n v="5.9385025753165284"/>
    <n v="0"/>
    <n v="0"/>
    <n v="1"/>
    <x v="0"/>
    <n v="1"/>
    <n v="0"/>
    <n v="0"/>
    <n v="1"/>
    <n v="0"/>
    <x v="2"/>
    <x v="3"/>
    <n v="0"/>
    <n v="0"/>
    <n v="0"/>
    <n v="0"/>
    <n v="5.9385025753165284"/>
  </r>
  <r>
    <s v="CN000000465"/>
    <x v="3"/>
    <x v="7"/>
    <n v="2019"/>
    <n v="0"/>
    <n v="0"/>
    <n v="0"/>
    <n v="0"/>
    <n v="1"/>
    <x v="0"/>
    <n v="1"/>
    <n v="0"/>
    <n v="0"/>
    <n v="0"/>
    <n v="1"/>
    <x v="4"/>
    <x v="3"/>
    <n v="0"/>
    <n v="0"/>
    <n v="0"/>
    <n v="0"/>
    <n v="0"/>
  </r>
  <r>
    <s v="CN000000466"/>
    <x v="5"/>
    <x v="7"/>
    <m/>
    <n v="0"/>
    <n v="0"/>
    <n v="227.87333707216956"/>
    <n v="42.91361396967536"/>
    <n v="1"/>
    <x v="1"/>
    <n v="0"/>
    <n v="0"/>
    <n v="0"/>
    <n v="0"/>
    <n v="0"/>
    <x v="2"/>
    <x v="9"/>
    <n v="0"/>
    <n v="0"/>
    <n v="0"/>
    <n v="0"/>
    <n v="0"/>
  </r>
  <r>
    <s v="CN000000467"/>
    <x v="6"/>
    <x v="7"/>
    <n v="2019"/>
    <n v="42.543504739848885"/>
    <n v="54.067159787761931"/>
    <n v="0"/>
    <n v="0"/>
    <n v="1"/>
    <x v="0"/>
    <n v="1"/>
    <n v="1"/>
    <n v="0"/>
    <n v="0"/>
    <n v="0"/>
    <x v="1"/>
    <x v="3"/>
    <n v="42.543504739848885"/>
    <n v="42.543504739848885"/>
    <n v="0"/>
    <n v="54.067159787761931"/>
    <n v="0"/>
  </r>
  <r>
    <s v="CN000000468"/>
    <x v="5"/>
    <x v="7"/>
    <m/>
    <n v="0"/>
    <n v="30.956326949080008"/>
    <n v="38.051807737171224"/>
    <n v="96.905992934263026"/>
    <n v="1"/>
    <x v="1"/>
    <n v="0"/>
    <n v="0"/>
    <n v="0"/>
    <n v="0"/>
    <n v="0"/>
    <x v="2"/>
    <x v="9"/>
    <n v="0"/>
    <n v="0"/>
    <n v="0"/>
    <n v="0"/>
    <n v="0"/>
  </r>
  <r>
    <s v="CN000000469"/>
    <x v="2"/>
    <x v="7"/>
    <n v="2019"/>
    <n v="20.406251646459669"/>
    <n v="33.021922633896679"/>
    <n v="0"/>
    <n v="0"/>
    <n v="1"/>
    <x v="0"/>
    <n v="1"/>
    <n v="1"/>
    <n v="0"/>
    <n v="0"/>
    <n v="0"/>
    <x v="5"/>
    <x v="3"/>
    <n v="20.406251646459669"/>
    <n v="20.406251646459669"/>
    <n v="0"/>
    <n v="33.021922633896679"/>
    <n v="0"/>
  </r>
  <r>
    <s v="CN000000470"/>
    <x v="7"/>
    <x v="7"/>
    <n v="2017"/>
    <n v="0"/>
    <n v="0"/>
    <n v="0"/>
    <n v="0"/>
    <n v="1"/>
    <x v="0"/>
    <n v="1"/>
    <n v="0"/>
    <n v="0"/>
    <n v="0"/>
    <n v="1"/>
    <x v="0"/>
    <x v="1"/>
    <n v="0"/>
    <n v="0"/>
    <n v="0"/>
    <n v="0"/>
    <n v="0"/>
  </r>
  <r>
    <s v="CN000000471"/>
    <x v="4"/>
    <x v="7"/>
    <n v="2017"/>
    <n v="0"/>
    <n v="0.50127897304014701"/>
    <n v="0"/>
    <n v="0"/>
    <n v="1"/>
    <x v="0"/>
    <n v="1"/>
    <n v="0"/>
    <n v="0"/>
    <n v="1"/>
    <n v="0"/>
    <x v="3"/>
    <x v="1"/>
    <n v="0"/>
    <n v="0"/>
    <n v="0"/>
    <n v="0"/>
    <n v="0.50127897304014701"/>
  </r>
  <r>
    <s v="CN000000472"/>
    <x v="4"/>
    <x v="7"/>
    <n v="2018"/>
    <n v="0"/>
    <n v="3.2996388465476816"/>
    <n v="0"/>
    <n v="0"/>
    <n v="1"/>
    <x v="0"/>
    <n v="1"/>
    <n v="0"/>
    <n v="0"/>
    <n v="1"/>
    <n v="0"/>
    <x v="3"/>
    <x v="0"/>
    <n v="0"/>
    <n v="0"/>
    <n v="0"/>
    <n v="0"/>
    <n v="3.2996388465476816"/>
  </r>
  <r>
    <s v="CN000000473"/>
    <x v="3"/>
    <x v="7"/>
    <m/>
    <n v="0"/>
    <n v="0"/>
    <n v="24.969675897630346"/>
    <n v="21.188607436219886"/>
    <n v="1"/>
    <x v="1"/>
    <n v="0"/>
    <n v="0"/>
    <n v="0"/>
    <n v="0"/>
    <n v="0"/>
    <x v="4"/>
    <x v="9"/>
    <n v="0"/>
    <n v="0"/>
    <n v="0"/>
    <n v="0"/>
    <n v="0"/>
  </r>
  <r>
    <s v="CN000000474"/>
    <x v="3"/>
    <x v="7"/>
    <n v="2017"/>
    <n v="0"/>
    <n v="0"/>
    <n v="0"/>
    <n v="0"/>
    <n v="1"/>
    <x v="0"/>
    <n v="1"/>
    <n v="0"/>
    <n v="0"/>
    <n v="0"/>
    <n v="1"/>
    <x v="4"/>
    <x v="1"/>
    <n v="0"/>
    <n v="0"/>
    <n v="0"/>
    <n v="0"/>
    <n v="0"/>
  </r>
  <r>
    <s v="CN000000475"/>
    <x v="4"/>
    <x v="7"/>
    <n v="2017"/>
    <n v="0"/>
    <n v="0.60070324246110407"/>
    <n v="0"/>
    <n v="0"/>
    <n v="1"/>
    <x v="0"/>
    <n v="1"/>
    <n v="0"/>
    <n v="0"/>
    <n v="1"/>
    <n v="0"/>
    <x v="3"/>
    <x v="1"/>
    <n v="0"/>
    <n v="0"/>
    <n v="0"/>
    <n v="0"/>
    <n v="0.60070324246110407"/>
  </r>
  <r>
    <s v="CN000000476"/>
    <x v="3"/>
    <x v="7"/>
    <n v="2017"/>
    <n v="0"/>
    <n v="0"/>
    <n v="0"/>
    <n v="0"/>
    <n v="1"/>
    <x v="0"/>
    <n v="1"/>
    <n v="0"/>
    <n v="0"/>
    <n v="0"/>
    <n v="1"/>
    <x v="4"/>
    <x v="1"/>
    <n v="0"/>
    <n v="0"/>
    <n v="0"/>
    <n v="0"/>
    <n v="0"/>
  </r>
  <r>
    <s v="CN000000477"/>
    <x v="4"/>
    <x v="7"/>
    <n v="2019"/>
    <n v="52.398381285221724"/>
    <n v="31.976890599205738"/>
    <n v="0"/>
    <n v="0"/>
    <n v="1"/>
    <x v="0"/>
    <n v="1"/>
    <n v="1"/>
    <n v="0"/>
    <n v="0"/>
    <n v="0"/>
    <x v="3"/>
    <x v="3"/>
    <n v="52.398381285221724"/>
    <n v="52.398381285221724"/>
    <n v="0"/>
    <n v="31.976890599205738"/>
    <n v="0"/>
  </r>
  <r>
    <s v="CN000000478"/>
    <x v="3"/>
    <x v="7"/>
    <n v="2017"/>
    <n v="0"/>
    <n v="0.60943353363643937"/>
    <n v="0"/>
    <n v="0"/>
    <n v="1"/>
    <x v="0"/>
    <n v="1"/>
    <n v="0"/>
    <n v="0"/>
    <n v="1"/>
    <n v="0"/>
    <x v="4"/>
    <x v="1"/>
    <n v="0"/>
    <n v="0"/>
    <n v="0"/>
    <n v="0"/>
    <n v="0.60943353363643937"/>
  </r>
  <r>
    <s v="CN000000479"/>
    <x v="2"/>
    <x v="7"/>
    <n v="2017"/>
    <n v="0"/>
    <n v="0"/>
    <n v="0"/>
    <n v="0"/>
    <n v="1"/>
    <x v="0"/>
    <n v="1"/>
    <n v="0"/>
    <n v="0"/>
    <n v="0"/>
    <n v="1"/>
    <x v="5"/>
    <x v="1"/>
    <n v="0"/>
    <n v="0"/>
    <n v="0"/>
    <n v="0"/>
    <n v="0"/>
  </r>
  <r>
    <s v="CN000000480"/>
    <x v="1"/>
    <x v="7"/>
    <n v="2018"/>
    <n v="55.801650800684037"/>
    <n v="14.939302666605595"/>
    <n v="0"/>
    <n v="0"/>
    <n v="1"/>
    <x v="0"/>
    <n v="1"/>
    <n v="1"/>
    <n v="0"/>
    <n v="0"/>
    <n v="0"/>
    <x v="6"/>
    <x v="0"/>
    <n v="55.801650800684037"/>
    <n v="55.801650800684037"/>
    <n v="0"/>
    <n v="14.939302666605595"/>
    <n v="0"/>
  </r>
  <r>
    <s v="CN000000481"/>
    <x v="4"/>
    <x v="7"/>
    <m/>
    <n v="16.668156878196758"/>
    <n v="2.4167298554631245"/>
    <n v="96.656164305615135"/>
    <n v="7.4691234591924518"/>
    <n v="1"/>
    <x v="1"/>
    <n v="0"/>
    <n v="0"/>
    <n v="0"/>
    <n v="0"/>
    <n v="0"/>
    <x v="3"/>
    <x v="9"/>
    <n v="0"/>
    <n v="0"/>
    <n v="0"/>
    <n v="0"/>
    <n v="0"/>
  </r>
  <r>
    <s v="CN000000482"/>
    <x v="3"/>
    <x v="7"/>
    <n v="2018"/>
    <n v="34.515926924280798"/>
    <n v="17.729435137349356"/>
    <n v="0"/>
    <n v="0"/>
    <n v="1"/>
    <x v="0"/>
    <n v="1"/>
    <n v="1"/>
    <n v="0"/>
    <n v="0"/>
    <n v="0"/>
    <x v="4"/>
    <x v="0"/>
    <n v="34.515926924280798"/>
    <n v="34.515926924280798"/>
    <n v="0"/>
    <n v="17.729435137349356"/>
    <n v="0"/>
  </r>
  <r>
    <s v="CN000000483"/>
    <x v="3"/>
    <x v="7"/>
    <n v="2017"/>
    <n v="0"/>
    <n v="1.0650811617790099"/>
    <n v="0"/>
    <n v="0"/>
    <n v="1"/>
    <x v="0"/>
    <n v="1"/>
    <n v="0"/>
    <n v="0"/>
    <n v="1"/>
    <n v="0"/>
    <x v="4"/>
    <x v="1"/>
    <n v="0"/>
    <n v="0"/>
    <n v="0"/>
    <n v="0"/>
    <n v="1.0650811617790099"/>
  </r>
  <r>
    <s v="CN000000484"/>
    <x v="2"/>
    <x v="7"/>
    <n v="2018"/>
    <n v="0"/>
    <n v="7.3639891156679784"/>
    <n v="0"/>
    <n v="0"/>
    <n v="1"/>
    <x v="0"/>
    <n v="1"/>
    <n v="0"/>
    <n v="0"/>
    <n v="1"/>
    <n v="0"/>
    <x v="5"/>
    <x v="0"/>
    <n v="0"/>
    <n v="0"/>
    <n v="0"/>
    <n v="0"/>
    <n v="7.3639891156679784"/>
  </r>
  <r>
    <s v="CN000000485"/>
    <x v="1"/>
    <x v="7"/>
    <n v="2018"/>
    <n v="0"/>
    <n v="3.159930851949051"/>
    <n v="0"/>
    <n v="0"/>
    <n v="1"/>
    <x v="0"/>
    <n v="1"/>
    <n v="0"/>
    <n v="0"/>
    <n v="1"/>
    <n v="0"/>
    <x v="6"/>
    <x v="0"/>
    <n v="0"/>
    <n v="0"/>
    <n v="0"/>
    <n v="0"/>
    <n v="3.159930851949051"/>
  </r>
  <r>
    <s v="CN000000486"/>
    <x v="2"/>
    <x v="7"/>
    <n v="2018"/>
    <n v="65.928548895371549"/>
    <n v="10.211768102307289"/>
    <n v="0"/>
    <n v="0"/>
    <n v="1"/>
    <x v="0"/>
    <n v="1"/>
    <n v="1"/>
    <n v="0"/>
    <n v="0"/>
    <n v="0"/>
    <x v="5"/>
    <x v="0"/>
    <n v="65.928548895371549"/>
    <n v="65.928548895371549"/>
    <n v="0"/>
    <n v="10.211768102307289"/>
    <n v="0"/>
  </r>
  <r>
    <s v="CN000000487"/>
    <x v="2"/>
    <x v="7"/>
    <n v="2019"/>
    <n v="0"/>
    <n v="10.321827802091084"/>
    <n v="0"/>
    <n v="0"/>
    <n v="1"/>
    <x v="0"/>
    <n v="1"/>
    <n v="0"/>
    <n v="0"/>
    <n v="1"/>
    <n v="0"/>
    <x v="5"/>
    <x v="3"/>
    <n v="0"/>
    <n v="0"/>
    <n v="0"/>
    <n v="0"/>
    <n v="10.321827802091084"/>
  </r>
  <r>
    <s v="CN000000488"/>
    <x v="1"/>
    <x v="7"/>
    <n v="2018"/>
    <n v="0"/>
    <n v="0"/>
    <n v="0"/>
    <n v="0"/>
    <n v="1"/>
    <x v="0"/>
    <n v="1"/>
    <n v="0"/>
    <n v="0"/>
    <n v="0"/>
    <n v="1"/>
    <x v="6"/>
    <x v="0"/>
    <n v="0"/>
    <n v="0"/>
    <n v="0"/>
    <n v="0"/>
    <n v="0"/>
  </r>
  <r>
    <s v="CN000000489"/>
    <x v="2"/>
    <x v="7"/>
    <n v="2019"/>
    <n v="33.235247070216211"/>
    <n v="16.20091344991453"/>
    <n v="0"/>
    <n v="0"/>
    <n v="1"/>
    <x v="0"/>
    <n v="1"/>
    <n v="1"/>
    <n v="0"/>
    <n v="0"/>
    <n v="0"/>
    <x v="5"/>
    <x v="3"/>
    <n v="33.235247070216211"/>
    <n v="33.235247070216211"/>
    <n v="0"/>
    <n v="16.20091344991453"/>
    <n v="0"/>
  </r>
  <r>
    <s v="CN000000490"/>
    <x v="3"/>
    <x v="7"/>
    <n v="2019"/>
    <n v="0"/>
    <n v="0"/>
    <n v="0"/>
    <n v="0"/>
    <n v="1"/>
    <x v="0"/>
    <n v="1"/>
    <n v="0"/>
    <n v="0"/>
    <n v="0"/>
    <n v="1"/>
    <x v="4"/>
    <x v="3"/>
    <n v="0"/>
    <n v="0"/>
    <n v="0"/>
    <n v="0"/>
    <n v="0"/>
  </r>
  <r>
    <s v="CN000000491"/>
    <x v="2"/>
    <x v="7"/>
    <n v="2017"/>
    <n v="0"/>
    <n v="0.85040870814814273"/>
    <n v="0"/>
    <n v="0"/>
    <n v="1"/>
    <x v="0"/>
    <n v="1"/>
    <n v="0"/>
    <n v="0"/>
    <n v="1"/>
    <n v="0"/>
    <x v="5"/>
    <x v="1"/>
    <n v="0"/>
    <n v="0"/>
    <n v="0"/>
    <n v="0"/>
    <n v="0.85040870814814273"/>
  </r>
  <r>
    <s v="CN000000492"/>
    <x v="5"/>
    <x v="7"/>
    <n v="2019"/>
    <n v="26.148876708480522"/>
    <n v="26.478215691022957"/>
    <n v="0"/>
    <n v="0"/>
    <n v="1"/>
    <x v="0"/>
    <n v="1"/>
    <n v="1"/>
    <n v="0"/>
    <n v="0"/>
    <n v="0"/>
    <x v="2"/>
    <x v="3"/>
    <n v="26.148876708480522"/>
    <n v="26.148876708480522"/>
    <n v="0"/>
    <n v="26.478215691022957"/>
    <n v="0"/>
  </r>
  <r>
    <s v="CN000000493"/>
    <x v="5"/>
    <x v="8"/>
    <n v="2018"/>
    <n v="0"/>
    <n v="0"/>
    <n v="0"/>
    <n v="0"/>
    <n v="1"/>
    <x v="0"/>
    <n v="1"/>
    <n v="0"/>
    <n v="0"/>
    <n v="0"/>
    <n v="1"/>
    <x v="3"/>
    <x v="1"/>
    <n v="0"/>
    <n v="0"/>
    <n v="0"/>
    <n v="0"/>
    <n v="0"/>
  </r>
  <r>
    <s v="CN000000494"/>
    <x v="3"/>
    <x v="8"/>
    <m/>
    <n v="6.8172159125025473"/>
    <n v="12.927624022513832"/>
    <n v="45.828158257733101"/>
    <n v="34.973704810526698"/>
    <n v="1"/>
    <x v="1"/>
    <n v="0"/>
    <n v="0"/>
    <n v="0"/>
    <n v="0"/>
    <n v="0"/>
    <x v="5"/>
    <x v="10"/>
    <n v="0"/>
    <n v="0"/>
    <n v="0"/>
    <n v="0"/>
    <n v="0"/>
  </r>
  <r>
    <s v="CN000000495"/>
    <x v="8"/>
    <x v="8"/>
    <n v="2018"/>
    <n v="0"/>
    <n v="1.7510576457289302"/>
    <n v="0"/>
    <n v="0"/>
    <n v="1"/>
    <x v="0"/>
    <n v="1"/>
    <n v="0"/>
    <n v="0"/>
    <n v="1"/>
    <n v="0"/>
    <x v="0"/>
    <x v="1"/>
    <n v="0"/>
    <n v="0"/>
    <n v="0"/>
    <n v="0"/>
    <n v="1.7510576457289302"/>
  </r>
  <r>
    <s v="CN000000496"/>
    <x v="5"/>
    <x v="8"/>
    <n v="2018"/>
    <n v="0"/>
    <n v="0"/>
    <n v="0"/>
    <n v="0"/>
    <n v="1"/>
    <x v="0"/>
    <n v="1"/>
    <n v="0"/>
    <n v="0"/>
    <n v="0"/>
    <n v="1"/>
    <x v="3"/>
    <x v="1"/>
    <n v="0"/>
    <n v="0"/>
    <n v="0"/>
    <n v="0"/>
    <n v="0"/>
  </r>
  <r>
    <s v="CN000000497"/>
    <x v="8"/>
    <x v="8"/>
    <m/>
    <n v="0"/>
    <n v="0"/>
    <n v="52.87336058851087"/>
    <n v="59.997011102213662"/>
    <n v="1"/>
    <x v="1"/>
    <n v="0"/>
    <n v="0"/>
    <n v="0"/>
    <n v="0"/>
    <n v="0"/>
    <x v="0"/>
    <x v="10"/>
    <n v="0"/>
    <n v="0"/>
    <n v="0"/>
    <n v="0"/>
    <n v="0"/>
  </r>
  <r>
    <s v="CN000000498"/>
    <x v="5"/>
    <x v="8"/>
    <n v="2018"/>
    <n v="0"/>
    <n v="0.72794534933175115"/>
    <n v="0"/>
    <n v="0"/>
    <n v="1"/>
    <x v="0"/>
    <n v="1"/>
    <n v="0"/>
    <n v="0"/>
    <n v="1"/>
    <n v="0"/>
    <x v="3"/>
    <x v="1"/>
    <n v="0"/>
    <n v="0"/>
    <n v="0"/>
    <n v="0"/>
    <n v="0.72794534933175115"/>
  </r>
  <r>
    <s v="CN000000499"/>
    <x v="4"/>
    <x v="8"/>
    <n v="2019"/>
    <n v="0"/>
    <n v="0"/>
    <n v="0"/>
    <n v="0"/>
    <n v="1"/>
    <x v="0"/>
    <n v="1"/>
    <n v="0"/>
    <n v="0"/>
    <n v="0"/>
    <n v="1"/>
    <x v="4"/>
    <x v="0"/>
    <n v="0"/>
    <n v="0"/>
    <n v="0"/>
    <n v="0"/>
    <n v="0"/>
  </r>
  <r>
    <s v="CN000000500"/>
    <x v="4"/>
    <x v="8"/>
    <n v="2019"/>
    <n v="0"/>
    <n v="2.5201709789878564"/>
    <n v="0"/>
    <n v="0"/>
    <n v="1"/>
    <x v="0"/>
    <n v="1"/>
    <n v="0"/>
    <n v="0"/>
    <n v="1"/>
    <n v="0"/>
    <x v="4"/>
    <x v="0"/>
    <n v="0"/>
    <n v="0"/>
    <n v="0"/>
    <n v="0"/>
    <n v="2.5201709789878564"/>
  </r>
  <r>
    <s v="CN000000501"/>
    <x v="7"/>
    <x v="8"/>
    <m/>
    <n v="0"/>
    <n v="0"/>
    <n v="0"/>
    <n v="0"/>
    <n v="1"/>
    <x v="1"/>
    <n v="0"/>
    <n v="0"/>
    <n v="0"/>
    <n v="0"/>
    <n v="0"/>
    <x v="1"/>
    <x v="10"/>
    <n v="0"/>
    <n v="0"/>
    <n v="0"/>
    <n v="0"/>
    <n v="0"/>
  </r>
  <r>
    <s v="CN000000502"/>
    <x v="3"/>
    <x v="8"/>
    <n v="2018"/>
    <n v="0"/>
    <n v="1.9067360927182135"/>
    <n v="0"/>
    <n v="0"/>
    <n v="1"/>
    <x v="0"/>
    <n v="1"/>
    <n v="0"/>
    <n v="0"/>
    <n v="1"/>
    <n v="0"/>
    <x v="5"/>
    <x v="1"/>
    <n v="0"/>
    <n v="0"/>
    <n v="0"/>
    <n v="0"/>
    <n v="1.9067360927182135"/>
  </r>
  <r>
    <s v="CN000000503"/>
    <x v="5"/>
    <x v="8"/>
    <m/>
    <n v="0"/>
    <n v="0"/>
    <n v="26.962280230121586"/>
    <n v="30.723098658523913"/>
    <n v="1"/>
    <x v="1"/>
    <n v="0"/>
    <n v="0"/>
    <n v="0"/>
    <n v="0"/>
    <n v="0"/>
    <x v="3"/>
    <x v="10"/>
    <n v="0"/>
    <n v="0"/>
    <n v="0"/>
    <n v="0"/>
    <n v="0"/>
  </r>
  <r>
    <s v="CN000000504"/>
    <x v="6"/>
    <x v="8"/>
    <n v="2018"/>
    <n v="0"/>
    <n v="0.81248468536733898"/>
    <n v="0"/>
    <n v="0"/>
    <n v="1"/>
    <x v="0"/>
    <n v="1"/>
    <n v="0"/>
    <n v="0"/>
    <n v="1"/>
    <n v="0"/>
    <x v="2"/>
    <x v="1"/>
    <n v="0"/>
    <n v="0"/>
    <n v="0"/>
    <n v="0"/>
    <n v="0.81248468536733898"/>
  </r>
  <r>
    <s v="CN000000505"/>
    <x v="4"/>
    <x v="8"/>
    <n v="2019"/>
    <n v="24.459761142498163"/>
    <n v="20.175244142978187"/>
    <n v="0"/>
    <n v="0"/>
    <n v="1"/>
    <x v="0"/>
    <n v="1"/>
    <n v="1"/>
    <n v="0"/>
    <n v="0"/>
    <n v="0"/>
    <x v="4"/>
    <x v="0"/>
    <n v="24.459761142498163"/>
    <n v="24.459761142498163"/>
    <n v="0"/>
    <n v="20.175244142978187"/>
    <n v="0"/>
  </r>
  <r>
    <s v="CN000000506"/>
    <x v="3"/>
    <x v="8"/>
    <m/>
    <n v="0"/>
    <n v="0"/>
    <n v="15.893776110265543"/>
    <n v="11.313793817060155"/>
    <n v="1"/>
    <x v="1"/>
    <n v="0"/>
    <n v="0"/>
    <n v="0"/>
    <n v="0"/>
    <n v="0"/>
    <x v="5"/>
    <x v="10"/>
    <n v="0"/>
    <n v="0"/>
    <n v="0"/>
    <n v="0"/>
    <n v="0"/>
  </r>
  <r>
    <s v="CN000000507"/>
    <x v="6"/>
    <x v="8"/>
    <n v="2019"/>
    <n v="0"/>
    <n v="5.5907058293833094"/>
    <n v="0"/>
    <n v="0"/>
    <n v="1"/>
    <x v="0"/>
    <n v="1"/>
    <n v="0"/>
    <n v="0"/>
    <n v="1"/>
    <n v="0"/>
    <x v="2"/>
    <x v="0"/>
    <n v="0"/>
    <n v="0"/>
    <n v="0"/>
    <n v="0"/>
    <n v="5.5907058293833094"/>
  </r>
  <r>
    <s v="CN000000508"/>
    <x v="5"/>
    <x v="8"/>
    <n v="2019"/>
    <n v="0"/>
    <n v="2.9592732850927561"/>
    <n v="0"/>
    <n v="0"/>
    <n v="1"/>
    <x v="0"/>
    <n v="1"/>
    <n v="0"/>
    <n v="0"/>
    <n v="1"/>
    <n v="0"/>
    <x v="3"/>
    <x v="0"/>
    <n v="0"/>
    <n v="0"/>
    <n v="0"/>
    <n v="0"/>
    <n v="2.9592732850927561"/>
  </r>
  <r>
    <s v="CN000000509"/>
    <x v="5"/>
    <x v="8"/>
    <n v="2018"/>
    <n v="0"/>
    <n v="0"/>
    <n v="0"/>
    <n v="0"/>
    <n v="1"/>
    <x v="0"/>
    <n v="1"/>
    <n v="0"/>
    <n v="0"/>
    <n v="0"/>
    <n v="1"/>
    <x v="3"/>
    <x v="1"/>
    <n v="0"/>
    <n v="0"/>
    <n v="0"/>
    <n v="0"/>
    <n v="0"/>
  </r>
  <r>
    <s v="CN000000510"/>
    <x v="6"/>
    <x v="8"/>
    <n v="2018"/>
    <n v="0"/>
    <n v="0.63822519776475373"/>
    <n v="0"/>
    <n v="0"/>
    <n v="1"/>
    <x v="0"/>
    <n v="1"/>
    <n v="0"/>
    <n v="0"/>
    <n v="1"/>
    <n v="0"/>
    <x v="2"/>
    <x v="1"/>
    <n v="0"/>
    <n v="0"/>
    <n v="0"/>
    <n v="0"/>
    <n v="0.63822519776475373"/>
  </r>
  <r>
    <s v="CN000000511"/>
    <x v="6"/>
    <x v="8"/>
    <m/>
    <n v="0"/>
    <n v="0"/>
    <n v="0"/>
    <n v="4.4734915113528508"/>
    <n v="1"/>
    <x v="1"/>
    <n v="0"/>
    <n v="0"/>
    <n v="0"/>
    <n v="0"/>
    <n v="0"/>
    <x v="2"/>
    <x v="10"/>
    <n v="0"/>
    <n v="0"/>
    <n v="0"/>
    <n v="0"/>
    <n v="0"/>
  </r>
  <r>
    <s v="CN000000512"/>
    <x v="3"/>
    <x v="8"/>
    <n v="2018"/>
    <n v="0"/>
    <n v="0"/>
    <n v="0"/>
    <n v="0"/>
    <n v="1"/>
    <x v="0"/>
    <n v="1"/>
    <n v="0"/>
    <n v="0"/>
    <n v="0"/>
    <n v="1"/>
    <x v="5"/>
    <x v="1"/>
    <n v="0"/>
    <n v="0"/>
    <n v="0"/>
    <n v="0"/>
    <n v="0"/>
  </r>
  <r>
    <s v="CN000000513"/>
    <x v="3"/>
    <x v="8"/>
    <m/>
    <n v="6.1912732702918083"/>
    <n v="16.049067145822477"/>
    <n v="50.177830963896284"/>
    <n v="47.511830588445555"/>
    <n v="1"/>
    <x v="1"/>
    <n v="0"/>
    <n v="0"/>
    <n v="0"/>
    <n v="0"/>
    <n v="0"/>
    <x v="5"/>
    <x v="10"/>
    <n v="0"/>
    <n v="0"/>
    <n v="0"/>
    <n v="0"/>
    <n v="0"/>
  </r>
  <r>
    <s v="CN000000514"/>
    <x v="6"/>
    <x v="8"/>
    <n v="2018"/>
    <n v="0"/>
    <n v="0"/>
    <n v="0"/>
    <n v="0"/>
    <n v="1"/>
    <x v="0"/>
    <n v="1"/>
    <n v="0"/>
    <n v="0"/>
    <n v="0"/>
    <n v="1"/>
    <x v="2"/>
    <x v="1"/>
    <n v="0"/>
    <n v="0"/>
    <n v="0"/>
    <n v="0"/>
    <n v="0"/>
  </r>
  <r>
    <s v="CN000000515"/>
    <x v="4"/>
    <x v="8"/>
    <n v="2018"/>
    <n v="0"/>
    <n v="1.0349674248322847"/>
    <n v="0"/>
    <n v="0"/>
    <n v="1"/>
    <x v="0"/>
    <n v="1"/>
    <n v="0"/>
    <n v="0"/>
    <n v="1"/>
    <n v="0"/>
    <x v="4"/>
    <x v="1"/>
    <n v="0"/>
    <n v="0"/>
    <n v="0"/>
    <n v="0"/>
    <n v="1.0349674248322847"/>
  </r>
  <r>
    <s v="CN000000516"/>
    <x v="5"/>
    <x v="8"/>
    <m/>
    <n v="0"/>
    <n v="0"/>
    <n v="62.183501719251126"/>
    <n v="51.852379429738477"/>
    <n v="1"/>
    <x v="1"/>
    <n v="0"/>
    <n v="0"/>
    <n v="0"/>
    <n v="0"/>
    <n v="0"/>
    <x v="3"/>
    <x v="10"/>
    <n v="0"/>
    <n v="0"/>
    <n v="0"/>
    <n v="0"/>
    <n v="0"/>
  </r>
  <r>
    <s v="CN000000517"/>
    <x v="4"/>
    <x v="8"/>
    <m/>
    <n v="0"/>
    <n v="0"/>
    <n v="22.269464525132701"/>
    <n v="14.978466642224866"/>
    <n v="1"/>
    <x v="1"/>
    <n v="0"/>
    <n v="0"/>
    <n v="0"/>
    <n v="0"/>
    <n v="0"/>
    <x v="4"/>
    <x v="10"/>
    <n v="0"/>
    <n v="0"/>
    <n v="0"/>
    <n v="0"/>
    <n v="0"/>
  </r>
  <r>
    <s v="CN000000518"/>
    <x v="4"/>
    <x v="8"/>
    <n v="2018"/>
    <n v="0"/>
    <n v="0.97977127421275256"/>
    <n v="0"/>
    <n v="0"/>
    <n v="1"/>
    <x v="0"/>
    <n v="1"/>
    <n v="0"/>
    <n v="0"/>
    <n v="1"/>
    <n v="0"/>
    <x v="4"/>
    <x v="1"/>
    <n v="0"/>
    <n v="0"/>
    <n v="0"/>
    <n v="0"/>
    <n v="0.97977127421275256"/>
  </r>
  <r>
    <s v="CN000000519"/>
    <x v="7"/>
    <x v="8"/>
    <n v="2018"/>
    <n v="0"/>
    <n v="0"/>
    <n v="0"/>
    <n v="0"/>
    <n v="1"/>
    <x v="0"/>
    <n v="1"/>
    <n v="0"/>
    <n v="0"/>
    <n v="0"/>
    <n v="1"/>
    <x v="1"/>
    <x v="1"/>
    <n v="0"/>
    <n v="0"/>
    <n v="0"/>
    <n v="0"/>
    <n v="0"/>
  </r>
  <r>
    <s v="CN000000520"/>
    <x v="8"/>
    <x v="8"/>
    <n v="2019"/>
    <n v="0"/>
    <n v="2.325889173977822"/>
    <n v="0"/>
    <n v="0"/>
    <n v="1"/>
    <x v="0"/>
    <n v="1"/>
    <n v="0"/>
    <n v="0"/>
    <n v="1"/>
    <n v="0"/>
    <x v="0"/>
    <x v="0"/>
    <n v="0"/>
    <n v="0"/>
    <n v="0"/>
    <n v="0"/>
    <n v="2.325889173977822"/>
  </r>
  <r>
    <s v="CN000000521"/>
    <x v="7"/>
    <x v="8"/>
    <n v="2019"/>
    <n v="0"/>
    <n v="0"/>
    <n v="0"/>
    <n v="0"/>
    <n v="1"/>
    <x v="0"/>
    <n v="1"/>
    <n v="0"/>
    <n v="0"/>
    <n v="0"/>
    <n v="1"/>
    <x v="1"/>
    <x v="0"/>
    <n v="0"/>
    <n v="0"/>
    <n v="0"/>
    <n v="0"/>
    <n v="0"/>
  </r>
  <r>
    <s v="CN000000522"/>
    <x v="3"/>
    <x v="8"/>
    <n v="2018"/>
    <n v="0"/>
    <n v="0.54923283094834319"/>
    <n v="0"/>
    <n v="0"/>
    <n v="1"/>
    <x v="0"/>
    <n v="1"/>
    <n v="0"/>
    <n v="0"/>
    <n v="1"/>
    <n v="0"/>
    <x v="5"/>
    <x v="1"/>
    <n v="0"/>
    <n v="0"/>
    <n v="0"/>
    <n v="0"/>
    <n v="0.54923283094834319"/>
  </r>
  <r>
    <s v="CN000000523"/>
    <x v="5"/>
    <x v="8"/>
    <n v="2018"/>
    <n v="0"/>
    <n v="0"/>
    <n v="0"/>
    <n v="0"/>
    <n v="1"/>
    <x v="0"/>
    <n v="1"/>
    <n v="0"/>
    <n v="0"/>
    <n v="0"/>
    <n v="1"/>
    <x v="3"/>
    <x v="1"/>
    <n v="0"/>
    <n v="0"/>
    <n v="0"/>
    <n v="0"/>
    <n v="0"/>
  </r>
  <r>
    <s v="CN000000524"/>
    <x v="4"/>
    <x v="8"/>
    <m/>
    <n v="0"/>
    <n v="0"/>
    <n v="36.529946322035187"/>
    <n v="25.003259821034728"/>
    <n v="1"/>
    <x v="1"/>
    <n v="0"/>
    <n v="0"/>
    <n v="0"/>
    <n v="0"/>
    <n v="0"/>
    <x v="4"/>
    <x v="10"/>
    <n v="0"/>
    <n v="0"/>
    <n v="0"/>
    <n v="0"/>
    <n v="0"/>
  </r>
  <r>
    <s v="CN000000525"/>
    <x v="6"/>
    <x v="8"/>
    <n v="2018"/>
    <n v="0"/>
    <n v="1.0842334434073018"/>
    <n v="0"/>
    <n v="0"/>
    <n v="1"/>
    <x v="0"/>
    <n v="1"/>
    <n v="0"/>
    <n v="0"/>
    <n v="1"/>
    <n v="0"/>
    <x v="2"/>
    <x v="1"/>
    <n v="0"/>
    <n v="0"/>
    <n v="0"/>
    <n v="0"/>
    <n v="1.0842334434073018"/>
  </r>
  <r>
    <s v="CN000000526"/>
    <x v="8"/>
    <x v="8"/>
    <m/>
    <n v="0"/>
    <n v="2.035517241014229"/>
    <n v="29.826534507704793"/>
    <n v="7.45291340775346"/>
    <n v="1"/>
    <x v="1"/>
    <n v="0"/>
    <n v="0"/>
    <n v="0"/>
    <n v="0"/>
    <n v="0"/>
    <x v="0"/>
    <x v="10"/>
    <n v="0"/>
    <n v="0"/>
    <n v="0"/>
    <n v="0"/>
    <n v="0"/>
  </r>
  <r>
    <s v="CN000000527"/>
    <x v="4"/>
    <x v="8"/>
    <m/>
    <n v="0"/>
    <n v="0"/>
    <n v="15.774395787758364"/>
    <n v="17.435362706175564"/>
    <n v="1"/>
    <x v="1"/>
    <n v="0"/>
    <n v="0"/>
    <n v="0"/>
    <n v="0"/>
    <n v="0"/>
    <x v="4"/>
    <x v="10"/>
    <n v="0"/>
    <n v="0"/>
    <n v="0"/>
    <n v="0"/>
    <n v="0"/>
  </r>
  <r>
    <s v="CN000000528"/>
    <x v="5"/>
    <x v="8"/>
    <n v="2018"/>
    <n v="0"/>
    <n v="1.3500510176283684"/>
    <n v="0"/>
    <n v="0"/>
    <n v="1"/>
    <x v="0"/>
    <n v="1"/>
    <n v="0"/>
    <n v="0"/>
    <n v="1"/>
    <n v="0"/>
    <x v="3"/>
    <x v="1"/>
    <n v="0"/>
    <n v="0"/>
    <n v="0"/>
    <n v="0"/>
    <n v="1.3500510176283684"/>
  </r>
  <r>
    <s v="CN000000529"/>
    <x v="5"/>
    <x v="8"/>
    <m/>
    <n v="0"/>
    <n v="0"/>
    <n v="28.232927536736636"/>
    <n v="30.659872177994799"/>
    <n v="1"/>
    <x v="1"/>
    <n v="0"/>
    <n v="0"/>
    <n v="0"/>
    <n v="0"/>
    <n v="0"/>
    <x v="3"/>
    <x v="10"/>
    <n v="0"/>
    <n v="0"/>
    <n v="0"/>
    <n v="0"/>
    <n v="0"/>
  </r>
  <r>
    <s v="CN000000530"/>
    <x v="4"/>
    <x v="8"/>
    <m/>
    <n v="0"/>
    <n v="0"/>
    <n v="0"/>
    <n v="8.7742674325123673"/>
    <n v="1"/>
    <x v="1"/>
    <n v="0"/>
    <n v="0"/>
    <n v="0"/>
    <n v="0"/>
    <n v="0"/>
    <x v="4"/>
    <x v="10"/>
    <n v="0"/>
    <n v="0"/>
    <n v="0"/>
    <n v="0"/>
    <n v="0"/>
  </r>
  <r>
    <s v="CN000000531"/>
    <x v="6"/>
    <x v="8"/>
    <n v="2019"/>
    <n v="50.014301954063768"/>
    <n v="10.726077637071068"/>
    <n v="0"/>
    <n v="0"/>
    <n v="1"/>
    <x v="0"/>
    <n v="1"/>
    <n v="1"/>
    <n v="0"/>
    <n v="0"/>
    <n v="0"/>
    <x v="2"/>
    <x v="0"/>
    <n v="50.014301954063768"/>
    <n v="50.014301954063768"/>
    <n v="0"/>
    <n v="10.726077637071068"/>
    <n v="0"/>
  </r>
  <r>
    <s v="CN000000532"/>
    <x v="8"/>
    <x v="8"/>
    <m/>
    <n v="0"/>
    <n v="0"/>
    <n v="0"/>
    <n v="6.2121906849369388"/>
    <n v="1"/>
    <x v="1"/>
    <n v="0"/>
    <n v="0"/>
    <n v="0"/>
    <n v="0"/>
    <n v="0"/>
    <x v="0"/>
    <x v="10"/>
    <n v="0"/>
    <n v="0"/>
    <n v="0"/>
    <n v="0"/>
    <n v="0"/>
  </r>
  <r>
    <s v="CN000000533"/>
    <x v="7"/>
    <x v="8"/>
    <n v="2018"/>
    <n v="0"/>
    <n v="1.34790978257995"/>
    <n v="0"/>
    <n v="0"/>
    <n v="1"/>
    <x v="0"/>
    <n v="1"/>
    <n v="0"/>
    <n v="0"/>
    <n v="1"/>
    <n v="0"/>
    <x v="1"/>
    <x v="1"/>
    <n v="0"/>
    <n v="0"/>
    <n v="0"/>
    <n v="0"/>
    <n v="1.34790978257995"/>
  </r>
  <r>
    <s v="CN000000534"/>
    <x v="6"/>
    <x v="8"/>
    <n v="2019"/>
    <n v="0"/>
    <n v="2.759308286180111"/>
    <n v="0"/>
    <n v="0"/>
    <n v="1"/>
    <x v="0"/>
    <n v="1"/>
    <n v="0"/>
    <n v="0"/>
    <n v="1"/>
    <n v="0"/>
    <x v="2"/>
    <x v="0"/>
    <n v="0"/>
    <n v="0"/>
    <n v="0"/>
    <n v="0"/>
    <n v="2.759308286180111"/>
  </r>
  <r>
    <s v="CN000000535"/>
    <x v="3"/>
    <x v="8"/>
    <n v="2018"/>
    <n v="0"/>
    <n v="1.0634147268308105"/>
    <n v="0"/>
    <n v="0"/>
    <n v="1"/>
    <x v="0"/>
    <n v="1"/>
    <n v="0"/>
    <n v="0"/>
    <n v="1"/>
    <n v="0"/>
    <x v="5"/>
    <x v="1"/>
    <n v="0"/>
    <n v="0"/>
    <n v="0"/>
    <n v="0"/>
    <n v="1.0634147268308105"/>
  </r>
  <r>
    <s v="CN000000536"/>
    <x v="4"/>
    <x v="8"/>
    <m/>
    <n v="0"/>
    <n v="0"/>
    <n v="28.131673512122156"/>
    <n v="21.552169062900337"/>
    <n v="1"/>
    <x v="1"/>
    <n v="0"/>
    <n v="0"/>
    <n v="0"/>
    <n v="0"/>
    <n v="0"/>
    <x v="4"/>
    <x v="10"/>
    <n v="0"/>
    <n v="0"/>
    <n v="0"/>
    <n v="0"/>
    <n v="0"/>
  </r>
  <r>
    <s v="CN000000537"/>
    <x v="4"/>
    <x v="8"/>
    <m/>
    <n v="0"/>
    <n v="0"/>
    <n v="78.457527649864971"/>
    <n v="95.946401586387978"/>
    <n v="1"/>
    <x v="1"/>
    <n v="0"/>
    <n v="0"/>
    <n v="0"/>
    <n v="0"/>
    <n v="0"/>
    <x v="4"/>
    <x v="10"/>
    <n v="0"/>
    <n v="0"/>
    <n v="0"/>
    <n v="0"/>
    <n v="0"/>
  </r>
  <r>
    <s v="CN000000538"/>
    <x v="4"/>
    <x v="8"/>
    <n v="2018"/>
    <n v="0"/>
    <n v="0"/>
    <n v="0"/>
    <n v="0"/>
    <n v="1"/>
    <x v="0"/>
    <n v="1"/>
    <n v="0"/>
    <n v="0"/>
    <n v="0"/>
    <n v="1"/>
    <x v="4"/>
    <x v="1"/>
    <n v="0"/>
    <n v="0"/>
    <n v="0"/>
    <n v="0"/>
    <n v="0"/>
  </r>
  <r>
    <s v="CN000000539"/>
    <x v="4"/>
    <x v="8"/>
    <m/>
    <n v="0"/>
    <n v="0"/>
    <n v="42.941184189363298"/>
    <n v="60.746037733605974"/>
    <n v="1"/>
    <x v="1"/>
    <n v="0"/>
    <n v="0"/>
    <n v="0"/>
    <n v="0"/>
    <n v="0"/>
    <x v="4"/>
    <x v="10"/>
    <n v="0"/>
    <n v="0"/>
    <n v="0"/>
    <n v="0"/>
    <n v="0"/>
  </r>
  <r>
    <s v="CN000000540"/>
    <x v="8"/>
    <x v="8"/>
    <n v="2018"/>
    <n v="0"/>
    <n v="1.7313596753789373"/>
    <n v="0"/>
    <n v="0"/>
    <n v="1"/>
    <x v="0"/>
    <n v="1"/>
    <n v="0"/>
    <n v="0"/>
    <n v="1"/>
    <n v="0"/>
    <x v="0"/>
    <x v="1"/>
    <n v="0"/>
    <n v="0"/>
    <n v="0"/>
    <n v="0"/>
    <n v="1.7313596753789373"/>
  </r>
  <r>
    <s v="CN000000541"/>
    <x v="4"/>
    <x v="8"/>
    <m/>
    <n v="0"/>
    <n v="0"/>
    <n v="0"/>
    <n v="17.69572894457211"/>
    <n v="1"/>
    <x v="1"/>
    <n v="0"/>
    <n v="0"/>
    <n v="0"/>
    <n v="0"/>
    <n v="0"/>
    <x v="4"/>
    <x v="10"/>
    <n v="0"/>
    <n v="0"/>
    <n v="0"/>
    <n v="0"/>
    <n v="0"/>
  </r>
  <r>
    <s v="CN000000542"/>
    <x v="5"/>
    <x v="8"/>
    <n v="2018"/>
    <n v="0"/>
    <n v="0"/>
    <n v="0"/>
    <n v="0"/>
    <n v="1"/>
    <x v="0"/>
    <n v="1"/>
    <n v="0"/>
    <n v="0"/>
    <n v="0"/>
    <n v="1"/>
    <x v="3"/>
    <x v="1"/>
    <n v="0"/>
    <n v="0"/>
    <n v="0"/>
    <n v="0"/>
    <n v="0"/>
  </r>
  <r>
    <s v="CN000000543"/>
    <x v="3"/>
    <x v="8"/>
    <n v="2018"/>
    <n v="0"/>
    <n v="0"/>
    <n v="0"/>
    <n v="0"/>
    <n v="1"/>
    <x v="0"/>
    <n v="1"/>
    <n v="0"/>
    <n v="0"/>
    <n v="0"/>
    <n v="1"/>
    <x v="5"/>
    <x v="1"/>
    <n v="0"/>
    <n v="0"/>
    <n v="0"/>
    <n v="0"/>
    <n v="0"/>
  </r>
  <r>
    <s v="CN000000544"/>
    <x v="8"/>
    <x v="8"/>
    <n v="2018"/>
    <n v="0"/>
    <n v="0.69667753588568193"/>
    <n v="0"/>
    <n v="0"/>
    <n v="1"/>
    <x v="0"/>
    <n v="1"/>
    <n v="0"/>
    <n v="0"/>
    <n v="1"/>
    <n v="0"/>
    <x v="0"/>
    <x v="1"/>
    <n v="0"/>
    <n v="0"/>
    <n v="0"/>
    <n v="0"/>
    <n v="0.69667753588568193"/>
  </r>
  <r>
    <s v="CN000000545"/>
    <x v="7"/>
    <x v="8"/>
    <n v="2018"/>
    <n v="0"/>
    <n v="0.6638896661558733"/>
    <n v="0"/>
    <n v="0"/>
    <n v="1"/>
    <x v="0"/>
    <n v="1"/>
    <n v="0"/>
    <n v="0"/>
    <n v="1"/>
    <n v="0"/>
    <x v="1"/>
    <x v="1"/>
    <n v="0"/>
    <n v="0"/>
    <n v="0"/>
    <n v="0"/>
    <n v="0.6638896661558733"/>
  </r>
  <r>
    <s v="CN000000546"/>
    <x v="5"/>
    <x v="8"/>
    <m/>
    <n v="0"/>
    <n v="0"/>
    <n v="24.319149485772517"/>
    <n v="37.120116543677547"/>
    <n v="1"/>
    <x v="1"/>
    <n v="0"/>
    <n v="0"/>
    <n v="0"/>
    <n v="0"/>
    <n v="0"/>
    <x v="3"/>
    <x v="10"/>
    <n v="0"/>
    <n v="0"/>
    <n v="0"/>
    <n v="0"/>
    <n v="0"/>
  </r>
  <r>
    <s v="CN000000547"/>
    <x v="0"/>
    <x v="8"/>
    <m/>
    <n v="0"/>
    <n v="33.279683265501177"/>
    <n v="24.125045840341713"/>
    <n v="92.077239676787798"/>
    <n v="1"/>
    <x v="1"/>
    <n v="0"/>
    <n v="0"/>
    <n v="0"/>
    <n v="0"/>
    <n v="0"/>
    <x v="8"/>
    <x v="10"/>
    <n v="0"/>
    <n v="0"/>
    <n v="0"/>
    <n v="0"/>
    <n v="0"/>
  </r>
  <r>
    <s v="CN000000548"/>
    <x v="5"/>
    <x v="8"/>
    <n v="2018"/>
    <n v="0"/>
    <n v="1.0819543261917157"/>
    <n v="0"/>
    <n v="0"/>
    <n v="1"/>
    <x v="0"/>
    <n v="1"/>
    <n v="0"/>
    <n v="0"/>
    <n v="1"/>
    <n v="0"/>
    <x v="3"/>
    <x v="1"/>
    <n v="0"/>
    <n v="0"/>
    <n v="0"/>
    <n v="0"/>
    <n v="1.0819543261917157"/>
  </r>
  <r>
    <s v="CN000000549"/>
    <x v="7"/>
    <x v="8"/>
    <n v="2019"/>
    <n v="0"/>
    <n v="3.6466324942058774"/>
    <n v="0"/>
    <n v="0"/>
    <n v="1"/>
    <x v="0"/>
    <n v="1"/>
    <n v="0"/>
    <n v="0"/>
    <n v="1"/>
    <n v="0"/>
    <x v="1"/>
    <x v="0"/>
    <n v="0"/>
    <n v="0"/>
    <n v="0"/>
    <n v="0"/>
    <n v="3.6466324942058774"/>
  </r>
  <r>
    <s v="CN000000550"/>
    <x v="5"/>
    <x v="8"/>
    <m/>
    <n v="0"/>
    <n v="0"/>
    <n v="25.09091125811085"/>
    <n v="55.476675958407171"/>
    <n v="1"/>
    <x v="1"/>
    <n v="0"/>
    <n v="0"/>
    <n v="0"/>
    <n v="0"/>
    <n v="0"/>
    <x v="3"/>
    <x v="10"/>
    <n v="0"/>
    <n v="0"/>
    <n v="0"/>
    <n v="0"/>
    <n v="0"/>
  </r>
  <r>
    <s v="CN000000551"/>
    <x v="5"/>
    <x v="8"/>
    <n v="2019"/>
    <n v="0"/>
    <n v="1.4086896877686872"/>
    <n v="0"/>
    <n v="0"/>
    <n v="1"/>
    <x v="0"/>
    <n v="1"/>
    <n v="0"/>
    <n v="0"/>
    <n v="1"/>
    <n v="0"/>
    <x v="3"/>
    <x v="0"/>
    <n v="0"/>
    <n v="0"/>
    <n v="0"/>
    <n v="0"/>
    <n v="1.4086896877686872"/>
  </r>
  <r>
    <s v="CN000000552"/>
    <x v="5"/>
    <x v="8"/>
    <m/>
    <n v="0"/>
    <n v="0"/>
    <n v="0"/>
    <n v="0"/>
    <n v="1"/>
    <x v="1"/>
    <n v="0"/>
    <n v="0"/>
    <n v="0"/>
    <n v="0"/>
    <n v="0"/>
    <x v="3"/>
    <x v="10"/>
    <n v="0"/>
    <n v="0"/>
    <n v="0"/>
    <n v="0"/>
    <n v="0"/>
  </r>
  <r>
    <s v="CN000000553"/>
    <x v="6"/>
    <x v="8"/>
    <n v="2018"/>
    <n v="0"/>
    <n v="1.3769588695045205"/>
    <n v="0"/>
    <n v="0"/>
    <n v="1"/>
    <x v="0"/>
    <n v="1"/>
    <n v="0"/>
    <n v="0"/>
    <n v="1"/>
    <n v="0"/>
    <x v="2"/>
    <x v="1"/>
    <n v="0"/>
    <n v="0"/>
    <n v="0"/>
    <n v="0"/>
    <n v="1.3769588695045205"/>
  </r>
  <r>
    <s v="CN000000554"/>
    <x v="0"/>
    <x v="8"/>
    <n v="2018"/>
    <n v="0"/>
    <n v="1.4119230391102133"/>
    <n v="0"/>
    <n v="0"/>
    <n v="1"/>
    <x v="0"/>
    <n v="1"/>
    <n v="0"/>
    <n v="0"/>
    <n v="1"/>
    <n v="0"/>
    <x v="8"/>
    <x v="1"/>
    <n v="0"/>
    <n v="0"/>
    <n v="0"/>
    <n v="0"/>
    <n v="1.4119230391102133"/>
  </r>
  <r>
    <s v="CN000000555"/>
    <x v="3"/>
    <x v="8"/>
    <n v="2019"/>
    <n v="33.804056035927317"/>
    <n v="28.895865578846244"/>
    <n v="0"/>
    <n v="0"/>
    <n v="1"/>
    <x v="0"/>
    <n v="1"/>
    <n v="1"/>
    <n v="0"/>
    <n v="0"/>
    <n v="0"/>
    <x v="5"/>
    <x v="0"/>
    <n v="33.804056035927317"/>
    <n v="33.804056035927317"/>
    <n v="0"/>
    <n v="28.895865578846244"/>
    <n v="0"/>
  </r>
  <r>
    <s v="CN000000556"/>
    <x v="2"/>
    <x v="8"/>
    <n v="2018"/>
    <n v="0"/>
    <n v="0.63124827332316003"/>
    <n v="0"/>
    <n v="0"/>
    <n v="1"/>
    <x v="0"/>
    <n v="1"/>
    <n v="0"/>
    <n v="0"/>
    <n v="1"/>
    <n v="0"/>
    <x v="6"/>
    <x v="1"/>
    <n v="0"/>
    <n v="0"/>
    <n v="0"/>
    <n v="0"/>
    <n v="0.63124827332316003"/>
  </r>
  <r>
    <s v="CN000000557"/>
    <x v="5"/>
    <x v="8"/>
    <n v="2019"/>
    <n v="0"/>
    <n v="4.7273904007082823"/>
    <n v="0"/>
    <n v="0"/>
    <n v="1"/>
    <x v="0"/>
    <n v="1"/>
    <n v="0"/>
    <n v="0"/>
    <n v="1"/>
    <n v="0"/>
    <x v="3"/>
    <x v="0"/>
    <n v="0"/>
    <n v="0"/>
    <n v="0"/>
    <n v="0"/>
    <n v="4.7273904007082823"/>
  </r>
  <r>
    <s v="CN000000558"/>
    <x v="6"/>
    <x v="8"/>
    <m/>
    <n v="0"/>
    <n v="0"/>
    <n v="58.952770385174588"/>
    <n v="38.658036864240259"/>
    <n v="1"/>
    <x v="1"/>
    <n v="0"/>
    <n v="0"/>
    <n v="0"/>
    <n v="0"/>
    <n v="0"/>
    <x v="2"/>
    <x v="10"/>
    <n v="0"/>
    <n v="0"/>
    <n v="0"/>
    <n v="0"/>
    <n v="0"/>
  </r>
  <r>
    <s v="CN000000559"/>
    <x v="0"/>
    <x v="8"/>
    <m/>
    <n v="0"/>
    <n v="0"/>
    <n v="34.912394526763713"/>
    <n v="34.093871541174117"/>
    <n v="1"/>
    <x v="1"/>
    <n v="0"/>
    <n v="0"/>
    <n v="0"/>
    <n v="0"/>
    <n v="0"/>
    <x v="8"/>
    <x v="10"/>
    <n v="0"/>
    <n v="0"/>
    <n v="0"/>
    <n v="0"/>
    <n v="0"/>
  </r>
  <r>
    <s v="CN000000560"/>
    <x v="7"/>
    <x v="8"/>
    <n v="2018"/>
    <n v="0"/>
    <n v="0"/>
    <n v="0"/>
    <n v="0"/>
    <n v="1"/>
    <x v="0"/>
    <n v="1"/>
    <n v="0"/>
    <n v="0"/>
    <n v="0"/>
    <n v="1"/>
    <x v="1"/>
    <x v="1"/>
    <n v="0"/>
    <n v="0"/>
    <n v="0"/>
    <n v="0"/>
    <n v="0"/>
  </r>
  <r>
    <s v="CN000000561"/>
    <x v="4"/>
    <x v="8"/>
    <n v="2018"/>
    <n v="0"/>
    <n v="1.218719871912805"/>
    <n v="0"/>
    <n v="0"/>
    <n v="1"/>
    <x v="0"/>
    <n v="1"/>
    <n v="0"/>
    <n v="0"/>
    <n v="1"/>
    <n v="0"/>
    <x v="4"/>
    <x v="1"/>
    <n v="0"/>
    <n v="0"/>
    <n v="0"/>
    <n v="0"/>
    <n v="1.218719871912805"/>
  </r>
  <r>
    <s v="CN000000562"/>
    <x v="4"/>
    <x v="8"/>
    <n v="2019"/>
    <n v="0"/>
    <n v="0"/>
    <n v="0"/>
    <n v="0"/>
    <n v="1"/>
    <x v="0"/>
    <n v="1"/>
    <n v="0"/>
    <n v="0"/>
    <n v="0"/>
    <n v="1"/>
    <x v="4"/>
    <x v="0"/>
    <n v="0"/>
    <n v="0"/>
    <n v="0"/>
    <n v="0"/>
    <n v="0"/>
  </r>
  <r>
    <s v="CN000000563"/>
    <x v="5"/>
    <x v="8"/>
    <m/>
    <n v="0"/>
    <n v="0"/>
    <n v="0"/>
    <n v="10.571707547240626"/>
    <n v="1"/>
    <x v="1"/>
    <n v="0"/>
    <n v="0"/>
    <n v="0"/>
    <n v="0"/>
    <n v="0"/>
    <x v="3"/>
    <x v="10"/>
    <n v="0"/>
    <n v="0"/>
    <n v="0"/>
    <n v="0"/>
    <n v="0"/>
  </r>
  <r>
    <s v="CN000000564"/>
    <x v="3"/>
    <x v="8"/>
    <n v="2018"/>
    <n v="0"/>
    <n v="0"/>
    <n v="0"/>
    <n v="0"/>
    <n v="1"/>
    <x v="0"/>
    <n v="1"/>
    <n v="0"/>
    <n v="0"/>
    <n v="0"/>
    <n v="1"/>
    <x v="5"/>
    <x v="1"/>
    <n v="0"/>
    <n v="0"/>
    <n v="0"/>
    <n v="0"/>
    <n v="0"/>
  </r>
  <r>
    <s v="CN000000565"/>
    <x v="3"/>
    <x v="8"/>
    <n v="2018"/>
    <n v="0"/>
    <n v="0.46799378648343531"/>
    <n v="0"/>
    <n v="0"/>
    <n v="1"/>
    <x v="0"/>
    <n v="1"/>
    <n v="0"/>
    <n v="0"/>
    <n v="1"/>
    <n v="0"/>
    <x v="5"/>
    <x v="1"/>
    <n v="0"/>
    <n v="0"/>
    <n v="0"/>
    <n v="0"/>
    <n v="0.46799378648343531"/>
  </r>
  <r>
    <s v="CN000000566"/>
    <x v="3"/>
    <x v="8"/>
    <n v="2018"/>
    <n v="0"/>
    <n v="1.2010376748903073"/>
    <n v="0"/>
    <n v="0"/>
    <n v="1"/>
    <x v="0"/>
    <n v="1"/>
    <n v="0"/>
    <n v="0"/>
    <n v="1"/>
    <n v="0"/>
    <x v="5"/>
    <x v="1"/>
    <n v="0"/>
    <n v="0"/>
    <n v="0"/>
    <n v="0"/>
    <n v="1.2010376748903073"/>
  </r>
  <r>
    <s v="CN000000567"/>
    <x v="4"/>
    <x v="8"/>
    <m/>
    <n v="0"/>
    <n v="0"/>
    <n v="0"/>
    <n v="5.7590402584149931"/>
    <n v="1"/>
    <x v="1"/>
    <n v="0"/>
    <n v="0"/>
    <n v="0"/>
    <n v="0"/>
    <n v="0"/>
    <x v="4"/>
    <x v="10"/>
    <n v="0"/>
    <n v="0"/>
    <n v="0"/>
    <n v="0"/>
    <n v="0"/>
  </r>
  <r>
    <s v="CN000000568"/>
    <x v="5"/>
    <x v="8"/>
    <m/>
    <n v="0"/>
    <n v="0"/>
    <n v="112.1902097338818"/>
    <n v="47.628663666756808"/>
    <n v="1"/>
    <x v="1"/>
    <n v="0"/>
    <n v="0"/>
    <n v="0"/>
    <n v="0"/>
    <n v="0"/>
    <x v="3"/>
    <x v="10"/>
    <n v="0"/>
    <n v="0"/>
    <n v="0"/>
    <n v="0"/>
    <n v="0"/>
  </r>
  <r>
    <s v="CN000000569"/>
    <x v="7"/>
    <x v="8"/>
    <n v="2018"/>
    <n v="26.641536296163242"/>
    <n v="2.6405971232284293"/>
    <n v="0"/>
    <n v="0"/>
    <n v="1"/>
    <x v="0"/>
    <n v="1"/>
    <n v="1"/>
    <n v="0"/>
    <n v="0"/>
    <n v="0"/>
    <x v="1"/>
    <x v="1"/>
    <n v="26.641536296163242"/>
    <n v="26.641536296163242"/>
    <n v="0"/>
    <n v="2.6405971232284293"/>
    <n v="0"/>
  </r>
  <r>
    <s v="CN000000570"/>
    <x v="6"/>
    <x v="8"/>
    <n v="2018"/>
    <n v="0"/>
    <n v="0"/>
    <n v="0"/>
    <n v="0"/>
    <n v="1"/>
    <x v="0"/>
    <n v="1"/>
    <n v="0"/>
    <n v="0"/>
    <n v="0"/>
    <n v="1"/>
    <x v="2"/>
    <x v="1"/>
    <n v="0"/>
    <n v="0"/>
    <n v="0"/>
    <n v="0"/>
    <n v="0"/>
  </r>
  <r>
    <s v="CN000000571"/>
    <x v="4"/>
    <x v="8"/>
    <m/>
    <n v="0"/>
    <n v="0"/>
    <n v="0"/>
    <n v="3.7949740357421788"/>
    <n v="1"/>
    <x v="1"/>
    <n v="0"/>
    <n v="0"/>
    <n v="0"/>
    <n v="0"/>
    <n v="0"/>
    <x v="4"/>
    <x v="10"/>
    <n v="0"/>
    <n v="0"/>
    <n v="0"/>
    <n v="0"/>
    <n v="0"/>
  </r>
  <r>
    <s v="CN000000572"/>
    <x v="8"/>
    <x v="8"/>
    <n v="2018"/>
    <n v="0"/>
    <n v="0.46025849539621566"/>
    <n v="0"/>
    <n v="0"/>
    <n v="1"/>
    <x v="0"/>
    <n v="1"/>
    <n v="0"/>
    <n v="0"/>
    <n v="1"/>
    <n v="0"/>
    <x v="0"/>
    <x v="1"/>
    <n v="0"/>
    <n v="0"/>
    <n v="0"/>
    <n v="0"/>
    <n v="0.46025849539621566"/>
  </r>
  <r>
    <s v="CN000000573"/>
    <x v="2"/>
    <x v="8"/>
    <n v="2018"/>
    <n v="0"/>
    <n v="0.99508110407261763"/>
    <n v="0"/>
    <n v="0"/>
    <n v="1"/>
    <x v="0"/>
    <n v="1"/>
    <n v="0"/>
    <n v="0"/>
    <n v="1"/>
    <n v="0"/>
    <x v="6"/>
    <x v="1"/>
    <n v="0"/>
    <n v="0"/>
    <n v="0"/>
    <n v="0"/>
    <n v="0.99508110407261763"/>
  </r>
  <r>
    <s v="CN000000574"/>
    <x v="4"/>
    <x v="8"/>
    <m/>
    <n v="0"/>
    <n v="0"/>
    <n v="23.641198828498123"/>
    <n v="25.796851680145075"/>
    <n v="1"/>
    <x v="1"/>
    <n v="0"/>
    <n v="0"/>
    <n v="0"/>
    <n v="0"/>
    <n v="0"/>
    <x v="4"/>
    <x v="10"/>
    <n v="0"/>
    <n v="0"/>
    <n v="0"/>
    <n v="0"/>
    <n v="0"/>
  </r>
  <r>
    <s v="CN000000575"/>
    <x v="6"/>
    <x v="8"/>
    <n v="2018"/>
    <n v="0"/>
    <n v="0.92919830177745777"/>
    <n v="0"/>
    <n v="0"/>
    <n v="1"/>
    <x v="0"/>
    <n v="1"/>
    <n v="0"/>
    <n v="0"/>
    <n v="1"/>
    <n v="0"/>
    <x v="2"/>
    <x v="1"/>
    <n v="0"/>
    <n v="0"/>
    <n v="0"/>
    <n v="0"/>
    <n v="0.92919830177745777"/>
  </r>
  <r>
    <s v="CN000000576"/>
    <x v="5"/>
    <x v="8"/>
    <n v="2019"/>
    <n v="0"/>
    <n v="0"/>
    <n v="0"/>
    <n v="0"/>
    <n v="1"/>
    <x v="0"/>
    <n v="1"/>
    <n v="0"/>
    <n v="0"/>
    <n v="0"/>
    <n v="1"/>
    <x v="3"/>
    <x v="0"/>
    <n v="0"/>
    <n v="0"/>
    <n v="0"/>
    <n v="0"/>
    <n v="0"/>
  </r>
  <r>
    <s v="CN000000577"/>
    <x v="4"/>
    <x v="8"/>
    <m/>
    <n v="0"/>
    <n v="0"/>
    <n v="56.873651641648777"/>
    <n v="13.113901987220626"/>
    <n v="1"/>
    <x v="1"/>
    <n v="0"/>
    <n v="0"/>
    <n v="0"/>
    <n v="0"/>
    <n v="0"/>
    <x v="4"/>
    <x v="10"/>
    <n v="0"/>
    <n v="0"/>
    <n v="0"/>
    <n v="0"/>
    <n v="0"/>
  </r>
  <r>
    <s v="CN000000578"/>
    <x v="4"/>
    <x v="8"/>
    <n v="2018"/>
    <n v="0"/>
    <n v="0"/>
    <n v="0"/>
    <n v="0"/>
    <n v="1"/>
    <x v="0"/>
    <n v="1"/>
    <n v="0"/>
    <n v="0"/>
    <n v="0"/>
    <n v="1"/>
    <x v="4"/>
    <x v="1"/>
    <n v="0"/>
    <n v="0"/>
    <n v="0"/>
    <n v="0"/>
    <n v="0"/>
  </r>
  <r>
    <s v="CN000000579"/>
    <x v="5"/>
    <x v="8"/>
    <n v="2018"/>
    <n v="0"/>
    <n v="0.73337740405591301"/>
    <n v="0"/>
    <n v="0"/>
    <n v="1"/>
    <x v="0"/>
    <n v="1"/>
    <n v="0"/>
    <n v="0"/>
    <n v="1"/>
    <n v="0"/>
    <x v="3"/>
    <x v="1"/>
    <n v="0"/>
    <n v="0"/>
    <n v="0"/>
    <n v="0"/>
    <n v="0.73337740405591301"/>
  </r>
  <r>
    <s v="CN000000580"/>
    <x v="4"/>
    <x v="8"/>
    <n v="2018"/>
    <n v="0"/>
    <n v="0"/>
    <n v="0"/>
    <n v="0"/>
    <n v="1"/>
    <x v="0"/>
    <n v="1"/>
    <n v="0"/>
    <n v="0"/>
    <n v="0"/>
    <n v="1"/>
    <x v="4"/>
    <x v="1"/>
    <n v="0"/>
    <n v="0"/>
    <n v="0"/>
    <n v="0"/>
    <n v="0"/>
  </r>
  <r>
    <s v="CN000000581"/>
    <x v="5"/>
    <x v="8"/>
    <m/>
    <n v="3.3232518061141612"/>
    <n v="10.736457732336868"/>
    <n v="23.643308914876037"/>
    <n v="43.198990396468744"/>
    <n v="1"/>
    <x v="1"/>
    <n v="0"/>
    <n v="0"/>
    <n v="0"/>
    <n v="0"/>
    <n v="0"/>
    <x v="3"/>
    <x v="10"/>
    <n v="0"/>
    <n v="0"/>
    <n v="0"/>
    <n v="0"/>
    <n v="0"/>
  </r>
  <r>
    <s v="CN000000582"/>
    <x v="5"/>
    <x v="8"/>
    <n v="2019"/>
    <n v="0"/>
    <n v="0"/>
    <n v="0"/>
    <n v="0"/>
    <n v="1"/>
    <x v="0"/>
    <n v="1"/>
    <n v="0"/>
    <n v="0"/>
    <n v="0"/>
    <n v="1"/>
    <x v="3"/>
    <x v="0"/>
    <n v="0"/>
    <n v="0"/>
    <n v="0"/>
    <n v="0"/>
    <n v="0"/>
  </r>
  <r>
    <s v="CN000000583"/>
    <x v="3"/>
    <x v="8"/>
    <m/>
    <n v="0"/>
    <n v="0"/>
    <n v="30.123975383503634"/>
    <n v="24.372770608152138"/>
    <n v="1"/>
    <x v="1"/>
    <n v="0"/>
    <n v="0"/>
    <n v="0"/>
    <n v="0"/>
    <n v="0"/>
    <x v="5"/>
    <x v="10"/>
    <n v="0"/>
    <n v="0"/>
    <n v="0"/>
    <n v="0"/>
    <n v="0"/>
  </r>
  <r>
    <s v="CN000000584"/>
    <x v="7"/>
    <x v="8"/>
    <n v="2018"/>
    <n v="0"/>
    <n v="1.1450082424927288"/>
    <n v="0"/>
    <n v="0"/>
    <n v="1"/>
    <x v="0"/>
    <n v="1"/>
    <n v="0"/>
    <n v="0"/>
    <n v="1"/>
    <n v="0"/>
    <x v="1"/>
    <x v="1"/>
    <n v="0"/>
    <n v="0"/>
    <n v="0"/>
    <n v="0"/>
    <n v="1.1450082424927288"/>
  </r>
  <r>
    <s v="CN000000585"/>
    <x v="2"/>
    <x v="8"/>
    <n v="2019"/>
    <n v="0"/>
    <n v="2.6371721563723245"/>
    <n v="0"/>
    <n v="0"/>
    <n v="1"/>
    <x v="0"/>
    <n v="1"/>
    <n v="0"/>
    <n v="0"/>
    <n v="1"/>
    <n v="0"/>
    <x v="6"/>
    <x v="0"/>
    <n v="0"/>
    <n v="0"/>
    <n v="0"/>
    <n v="0"/>
    <n v="2.6371721563723245"/>
  </r>
  <r>
    <s v="CN000000586"/>
    <x v="4"/>
    <x v="8"/>
    <m/>
    <n v="0"/>
    <n v="3.4665121498310594"/>
    <n v="30.049533016760492"/>
    <n v="11.775474797827712"/>
    <n v="1"/>
    <x v="1"/>
    <n v="0"/>
    <n v="0"/>
    <n v="0"/>
    <n v="0"/>
    <n v="0"/>
    <x v="4"/>
    <x v="10"/>
    <n v="0"/>
    <n v="0"/>
    <n v="0"/>
    <n v="0"/>
    <n v="0"/>
  </r>
  <r>
    <s v="CN000000587"/>
    <x v="3"/>
    <x v="8"/>
    <n v="2018"/>
    <n v="0"/>
    <n v="0"/>
    <n v="0"/>
    <n v="0"/>
    <n v="1"/>
    <x v="0"/>
    <n v="1"/>
    <n v="0"/>
    <n v="0"/>
    <n v="0"/>
    <n v="1"/>
    <x v="5"/>
    <x v="1"/>
    <n v="0"/>
    <n v="0"/>
    <n v="0"/>
    <n v="0"/>
    <n v="0"/>
  </r>
  <r>
    <s v="CN000000588"/>
    <x v="7"/>
    <x v="8"/>
    <m/>
    <n v="0"/>
    <n v="0"/>
    <n v="70.94509025012826"/>
    <n v="51.546528414243596"/>
    <n v="1"/>
    <x v="1"/>
    <n v="0"/>
    <n v="0"/>
    <n v="0"/>
    <n v="0"/>
    <n v="0"/>
    <x v="1"/>
    <x v="10"/>
    <n v="0"/>
    <n v="0"/>
    <n v="0"/>
    <n v="0"/>
    <n v="0"/>
  </r>
  <r>
    <s v="CN000000589"/>
    <x v="3"/>
    <x v="8"/>
    <m/>
    <n v="0"/>
    <n v="0"/>
    <n v="16.953066054367792"/>
    <n v="14.813594005487372"/>
    <n v="1"/>
    <x v="1"/>
    <n v="0"/>
    <n v="0"/>
    <n v="0"/>
    <n v="0"/>
    <n v="0"/>
    <x v="5"/>
    <x v="10"/>
    <n v="0"/>
    <n v="0"/>
    <n v="0"/>
    <n v="0"/>
    <n v="0"/>
  </r>
  <r>
    <s v="CN000000590"/>
    <x v="3"/>
    <x v="8"/>
    <n v="2019"/>
    <n v="0"/>
    <n v="0"/>
    <n v="0"/>
    <n v="0"/>
    <n v="1"/>
    <x v="0"/>
    <n v="1"/>
    <n v="0"/>
    <n v="0"/>
    <n v="0"/>
    <n v="1"/>
    <x v="5"/>
    <x v="0"/>
    <n v="0"/>
    <n v="0"/>
    <n v="0"/>
    <n v="0"/>
    <n v="0"/>
  </r>
  <r>
    <s v="CN000000591"/>
    <x v="7"/>
    <x v="8"/>
    <m/>
    <n v="0"/>
    <n v="0"/>
    <n v="65.923258981488061"/>
    <n v="53.311828771730042"/>
    <n v="1"/>
    <x v="1"/>
    <n v="0"/>
    <n v="0"/>
    <n v="0"/>
    <n v="0"/>
    <n v="0"/>
    <x v="1"/>
    <x v="10"/>
    <n v="0"/>
    <n v="0"/>
    <n v="0"/>
    <n v="0"/>
    <n v="0"/>
  </r>
  <r>
    <s v="CN000000592"/>
    <x v="1"/>
    <x v="8"/>
    <n v="2018"/>
    <n v="0"/>
    <n v="0.99982436633346317"/>
    <n v="0"/>
    <n v="0"/>
    <n v="1"/>
    <x v="0"/>
    <n v="1"/>
    <n v="0"/>
    <n v="0"/>
    <n v="1"/>
    <n v="0"/>
    <x v="7"/>
    <x v="1"/>
    <n v="0"/>
    <n v="0"/>
    <n v="0"/>
    <n v="0"/>
    <n v="0.99982436633346317"/>
  </r>
  <r>
    <s v="CN000000593"/>
    <x v="4"/>
    <x v="8"/>
    <n v="2019"/>
    <n v="0"/>
    <n v="3.6643346072770018"/>
    <n v="0"/>
    <n v="0"/>
    <n v="1"/>
    <x v="0"/>
    <n v="1"/>
    <n v="0"/>
    <n v="0"/>
    <n v="1"/>
    <n v="0"/>
    <x v="4"/>
    <x v="0"/>
    <n v="0"/>
    <n v="0"/>
    <n v="0"/>
    <n v="0"/>
    <n v="3.6643346072770018"/>
  </r>
  <r>
    <s v="CN000000594"/>
    <x v="5"/>
    <x v="8"/>
    <n v="2018"/>
    <n v="0"/>
    <n v="1.3228450541884929"/>
    <n v="0"/>
    <n v="0"/>
    <n v="1"/>
    <x v="0"/>
    <n v="1"/>
    <n v="0"/>
    <n v="0"/>
    <n v="1"/>
    <n v="0"/>
    <x v="3"/>
    <x v="1"/>
    <n v="0"/>
    <n v="0"/>
    <n v="0"/>
    <n v="0"/>
    <n v="1.3228450541884929"/>
  </r>
  <r>
    <s v="CN000000595"/>
    <x v="2"/>
    <x v="8"/>
    <n v="2019"/>
    <n v="0"/>
    <n v="4.1113717201189255"/>
    <n v="0"/>
    <n v="0"/>
    <n v="1"/>
    <x v="0"/>
    <n v="1"/>
    <n v="0"/>
    <n v="0"/>
    <n v="1"/>
    <n v="0"/>
    <x v="6"/>
    <x v="0"/>
    <n v="0"/>
    <n v="0"/>
    <n v="0"/>
    <n v="0"/>
    <n v="4.1113717201189255"/>
  </r>
  <r>
    <s v="CN000000596"/>
    <x v="5"/>
    <x v="8"/>
    <n v="2018"/>
    <n v="0"/>
    <n v="2.2800412286786553"/>
    <n v="0"/>
    <n v="0"/>
    <n v="1"/>
    <x v="0"/>
    <n v="1"/>
    <n v="0"/>
    <n v="0"/>
    <n v="1"/>
    <n v="0"/>
    <x v="3"/>
    <x v="1"/>
    <n v="0"/>
    <n v="0"/>
    <n v="0"/>
    <n v="0"/>
    <n v="2.2800412286786553"/>
  </r>
  <r>
    <s v="CN000000597"/>
    <x v="3"/>
    <x v="8"/>
    <m/>
    <n v="0"/>
    <n v="0"/>
    <n v="38.851394586344909"/>
    <n v="21.357057068223703"/>
    <n v="1"/>
    <x v="1"/>
    <n v="0"/>
    <n v="0"/>
    <n v="0"/>
    <n v="0"/>
    <n v="0"/>
    <x v="5"/>
    <x v="10"/>
    <n v="0"/>
    <n v="0"/>
    <n v="0"/>
    <n v="0"/>
    <n v="0"/>
  </r>
  <r>
    <s v="CN000000598"/>
    <x v="4"/>
    <x v="8"/>
    <n v="2018"/>
    <n v="0"/>
    <n v="0"/>
    <n v="0"/>
    <n v="0"/>
    <n v="1"/>
    <x v="0"/>
    <n v="1"/>
    <n v="0"/>
    <n v="0"/>
    <n v="0"/>
    <n v="1"/>
    <x v="4"/>
    <x v="1"/>
    <n v="0"/>
    <n v="0"/>
    <n v="0"/>
    <n v="0"/>
    <n v="0"/>
  </r>
  <r>
    <s v="CN000000599"/>
    <x v="5"/>
    <x v="8"/>
    <m/>
    <n v="0"/>
    <n v="0"/>
    <n v="42.357790620795342"/>
    <n v="21.221411414739876"/>
    <n v="1"/>
    <x v="1"/>
    <n v="0"/>
    <n v="0"/>
    <n v="0"/>
    <n v="0"/>
    <n v="0"/>
    <x v="3"/>
    <x v="10"/>
    <n v="0"/>
    <n v="0"/>
    <n v="0"/>
    <n v="0"/>
    <n v="0"/>
  </r>
  <r>
    <s v="CN000000600"/>
    <x v="5"/>
    <x v="8"/>
    <n v="2019"/>
    <n v="0"/>
    <n v="0"/>
    <n v="0"/>
    <n v="0"/>
    <n v="1"/>
    <x v="0"/>
    <n v="1"/>
    <n v="0"/>
    <n v="0"/>
    <n v="0"/>
    <n v="1"/>
    <x v="3"/>
    <x v="0"/>
    <n v="0"/>
    <n v="0"/>
    <n v="0"/>
    <n v="0"/>
    <n v="0"/>
  </r>
  <r>
    <s v="CN000000601"/>
    <x v="4"/>
    <x v="8"/>
    <n v="2018"/>
    <n v="0"/>
    <n v="1.9878032001604984"/>
    <n v="0"/>
    <n v="0"/>
    <n v="1"/>
    <x v="0"/>
    <n v="1"/>
    <n v="0"/>
    <n v="0"/>
    <n v="1"/>
    <n v="0"/>
    <x v="4"/>
    <x v="1"/>
    <n v="0"/>
    <n v="0"/>
    <n v="0"/>
    <n v="0"/>
    <n v="1.9878032001604984"/>
  </r>
  <r>
    <s v="CN000000602"/>
    <x v="5"/>
    <x v="8"/>
    <m/>
    <n v="0"/>
    <n v="0"/>
    <n v="74.788316863919647"/>
    <n v="35.877223794496658"/>
    <n v="1"/>
    <x v="1"/>
    <n v="0"/>
    <n v="0"/>
    <n v="0"/>
    <n v="0"/>
    <n v="0"/>
    <x v="3"/>
    <x v="10"/>
    <n v="0"/>
    <n v="0"/>
    <n v="0"/>
    <n v="0"/>
    <n v="0"/>
  </r>
  <r>
    <s v="CN000000603"/>
    <x v="5"/>
    <x v="8"/>
    <m/>
    <n v="16.791486308061394"/>
    <n v="6.6222775123739481"/>
    <n v="89.01527566330185"/>
    <n v="30.075167410572348"/>
    <n v="1"/>
    <x v="1"/>
    <n v="0"/>
    <n v="0"/>
    <n v="0"/>
    <n v="0"/>
    <n v="0"/>
    <x v="3"/>
    <x v="10"/>
    <n v="0"/>
    <n v="0"/>
    <n v="0"/>
    <n v="0"/>
    <n v="0"/>
  </r>
  <r>
    <s v="CN000000604"/>
    <x v="0"/>
    <x v="8"/>
    <n v="2018"/>
    <n v="0"/>
    <n v="0"/>
    <n v="0"/>
    <n v="0"/>
    <n v="1"/>
    <x v="0"/>
    <n v="1"/>
    <n v="0"/>
    <n v="0"/>
    <n v="0"/>
    <n v="1"/>
    <x v="8"/>
    <x v="1"/>
    <n v="0"/>
    <n v="0"/>
    <n v="0"/>
    <n v="0"/>
    <n v="0"/>
  </r>
  <r>
    <s v="CN000000605"/>
    <x v="6"/>
    <x v="9"/>
    <n v="2019"/>
    <n v="0"/>
    <n v="0.83095947020737937"/>
    <n v="0"/>
    <n v="0"/>
    <n v="1"/>
    <x v="0"/>
    <n v="1"/>
    <n v="0"/>
    <n v="0"/>
    <n v="1"/>
    <n v="0"/>
    <x v="3"/>
    <x v="1"/>
    <n v="0"/>
    <n v="0"/>
    <n v="0"/>
    <n v="0"/>
    <n v="0.83095947020737937"/>
  </r>
  <r>
    <s v="CN000000606"/>
    <x v="5"/>
    <x v="9"/>
    <n v="2019"/>
    <n v="0"/>
    <n v="0.89374532510815141"/>
    <n v="0"/>
    <n v="0"/>
    <n v="1"/>
    <x v="0"/>
    <n v="1"/>
    <n v="0"/>
    <n v="0"/>
    <n v="1"/>
    <n v="0"/>
    <x v="4"/>
    <x v="1"/>
    <n v="0"/>
    <n v="0"/>
    <n v="0"/>
    <n v="0"/>
    <n v="0.89374532510815141"/>
  </r>
  <r>
    <s v="CN000000607"/>
    <x v="8"/>
    <x v="9"/>
    <n v="2019"/>
    <n v="0"/>
    <n v="0.51965168938249473"/>
    <n v="0"/>
    <n v="0"/>
    <n v="1"/>
    <x v="0"/>
    <n v="1"/>
    <n v="0"/>
    <n v="0"/>
    <n v="1"/>
    <n v="0"/>
    <x v="1"/>
    <x v="1"/>
    <n v="0"/>
    <n v="0"/>
    <n v="0"/>
    <n v="0"/>
    <n v="0.51965168938249473"/>
  </r>
  <r>
    <s v="CN000000608"/>
    <x v="5"/>
    <x v="9"/>
    <n v="2019"/>
    <n v="0"/>
    <n v="0"/>
    <n v="0"/>
    <n v="0"/>
    <n v="1"/>
    <x v="0"/>
    <n v="1"/>
    <n v="0"/>
    <n v="0"/>
    <n v="0"/>
    <n v="1"/>
    <x v="4"/>
    <x v="1"/>
    <n v="0"/>
    <n v="0"/>
    <n v="0"/>
    <n v="0"/>
    <n v="0"/>
  </r>
  <r>
    <s v="CN000000609"/>
    <x v="5"/>
    <x v="9"/>
    <m/>
    <n v="0"/>
    <n v="0"/>
    <n v="61.185177545010816"/>
    <n v="33.382354508391984"/>
    <n v="1"/>
    <x v="1"/>
    <n v="0"/>
    <n v="0"/>
    <n v="0"/>
    <n v="0"/>
    <n v="0"/>
    <x v="4"/>
    <x v="11"/>
    <n v="0"/>
    <n v="0"/>
    <n v="0"/>
    <n v="0"/>
    <n v="0"/>
  </r>
  <r>
    <s v="CN000000610"/>
    <x v="4"/>
    <x v="9"/>
    <n v="2019"/>
    <n v="0"/>
    <n v="1.0946258014066372"/>
    <n v="0"/>
    <n v="0"/>
    <n v="1"/>
    <x v="0"/>
    <n v="1"/>
    <n v="0"/>
    <n v="0"/>
    <n v="1"/>
    <n v="0"/>
    <x v="5"/>
    <x v="1"/>
    <n v="0"/>
    <n v="0"/>
    <n v="0"/>
    <n v="0"/>
    <n v="1.0946258014066372"/>
  </r>
  <r>
    <s v="CN000000611"/>
    <x v="4"/>
    <x v="9"/>
    <n v="2019"/>
    <n v="0"/>
    <n v="0.54275580788877664"/>
    <n v="0"/>
    <n v="0"/>
    <n v="1"/>
    <x v="0"/>
    <n v="1"/>
    <n v="0"/>
    <n v="0"/>
    <n v="1"/>
    <n v="0"/>
    <x v="5"/>
    <x v="1"/>
    <n v="0"/>
    <n v="0"/>
    <n v="0"/>
    <n v="0"/>
    <n v="0.54275580788877664"/>
  </r>
  <r>
    <s v="CN000000612"/>
    <x v="8"/>
    <x v="9"/>
    <n v="2019"/>
    <n v="0"/>
    <n v="0"/>
    <n v="0"/>
    <n v="0"/>
    <n v="1"/>
    <x v="0"/>
    <n v="1"/>
    <n v="0"/>
    <n v="0"/>
    <n v="0"/>
    <n v="1"/>
    <x v="1"/>
    <x v="1"/>
    <n v="0"/>
    <n v="0"/>
    <n v="0"/>
    <n v="0"/>
    <n v="0"/>
  </r>
  <r>
    <s v="CN000000613"/>
    <x v="4"/>
    <x v="9"/>
    <m/>
    <n v="0"/>
    <n v="0.81176771901507694"/>
    <n v="0"/>
    <n v="3.3684995095604338"/>
    <n v="1"/>
    <x v="1"/>
    <n v="0"/>
    <n v="0"/>
    <n v="0"/>
    <n v="0"/>
    <n v="0"/>
    <x v="5"/>
    <x v="11"/>
    <n v="0"/>
    <n v="0"/>
    <n v="0"/>
    <n v="0"/>
    <n v="0"/>
  </r>
  <r>
    <s v="CN000000614"/>
    <x v="4"/>
    <x v="9"/>
    <m/>
    <n v="0"/>
    <n v="0"/>
    <n v="33.713410225751112"/>
    <n v="12.08136407876451"/>
    <n v="1"/>
    <x v="1"/>
    <n v="0"/>
    <n v="0"/>
    <n v="0"/>
    <n v="0"/>
    <n v="0"/>
    <x v="5"/>
    <x v="11"/>
    <n v="0"/>
    <n v="0"/>
    <n v="0"/>
    <n v="0"/>
    <n v="0"/>
  </r>
  <r>
    <s v="CN000000615"/>
    <x v="5"/>
    <x v="9"/>
    <m/>
    <n v="0"/>
    <n v="1.5426199904201119"/>
    <n v="0"/>
    <n v="8.5002399209602491"/>
    <n v="1"/>
    <x v="1"/>
    <n v="0"/>
    <n v="0"/>
    <n v="0"/>
    <n v="0"/>
    <n v="0"/>
    <x v="4"/>
    <x v="11"/>
    <n v="0"/>
    <n v="0"/>
    <n v="0"/>
    <n v="0"/>
    <n v="0"/>
  </r>
  <r>
    <s v="CN000000616"/>
    <x v="7"/>
    <x v="9"/>
    <m/>
    <n v="0"/>
    <n v="0"/>
    <n v="0"/>
    <n v="24.959117395239659"/>
    <n v="1"/>
    <x v="1"/>
    <n v="0"/>
    <n v="0"/>
    <n v="0"/>
    <n v="0"/>
    <n v="0"/>
    <x v="2"/>
    <x v="11"/>
    <n v="0"/>
    <n v="0"/>
    <n v="0"/>
    <n v="0"/>
    <n v="0"/>
  </r>
  <r>
    <s v="CN000000617"/>
    <x v="0"/>
    <x v="9"/>
    <n v="2019"/>
    <n v="0"/>
    <n v="1.0751250389787337"/>
    <n v="0"/>
    <n v="0"/>
    <n v="1"/>
    <x v="0"/>
    <n v="1"/>
    <n v="0"/>
    <n v="0"/>
    <n v="1"/>
    <n v="0"/>
    <x v="9"/>
    <x v="1"/>
    <n v="0"/>
    <n v="0"/>
    <n v="0"/>
    <n v="0"/>
    <n v="1.0751250389787337"/>
  </r>
  <r>
    <s v="CN000000618"/>
    <x v="3"/>
    <x v="9"/>
    <m/>
    <n v="0"/>
    <n v="0"/>
    <n v="20.998926156129318"/>
    <n v="18.189204163796472"/>
    <n v="1"/>
    <x v="1"/>
    <n v="0"/>
    <n v="0"/>
    <n v="0"/>
    <n v="0"/>
    <n v="0"/>
    <x v="6"/>
    <x v="11"/>
    <n v="0"/>
    <n v="0"/>
    <n v="0"/>
    <n v="0"/>
    <n v="0"/>
  </r>
  <r>
    <s v="CN000000619"/>
    <x v="5"/>
    <x v="9"/>
    <n v="2019"/>
    <n v="0"/>
    <n v="0.75976060884258667"/>
    <n v="0"/>
    <n v="0"/>
    <n v="1"/>
    <x v="0"/>
    <n v="1"/>
    <n v="0"/>
    <n v="0"/>
    <n v="1"/>
    <n v="0"/>
    <x v="4"/>
    <x v="1"/>
    <n v="0"/>
    <n v="0"/>
    <n v="0"/>
    <n v="0"/>
    <n v="0.75976060884258667"/>
  </r>
  <r>
    <s v="CN000000620"/>
    <x v="4"/>
    <x v="9"/>
    <n v="2019"/>
    <n v="0"/>
    <n v="1.7964287399662293"/>
    <n v="0"/>
    <n v="0"/>
    <n v="1"/>
    <x v="0"/>
    <n v="1"/>
    <n v="0"/>
    <n v="0"/>
    <n v="1"/>
    <n v="0"/>
    <x v="5"/>
    <x v="1"/>
    <n v="0"/>
    <n v="0"/>
    <n v="0"/>
    <n v="0"/>
    <n v="1.7964287399662293"/>
  </r>
  <r>
    <s v="CN000000621"/>
    <x v="4"/>
    <x v="9"/>
    <n v="2019"/>
    <n v="0"/>
    <n v="1.0029088847789347"/>
    <n v="0"/>
    <n v="0"/>
    <n v="1"/>
    <x v="0"/>
    <n v="1"/>
    <n v="0"/>
    <n v="0"/>
    <n v="1"/>
    <n v="0"/>
    <x v="5"/>
    <x v="1"/>
    <n v="0"/>
    <n v="0"/>
    <n v="0"/>
    <n v="0"/>
    <n v="1.0029088847789347"/>
  </r>
  <r>
    <s v="CN000000622"/>
    <x v="4"/>
    <x v="9"/>
    <m/>
    <n v="0"/>
    <n v="0"/>
    <n v="0"/>
    <n v="0"/>
    <n v="1"/>
    <x v="1"/>
    <n v="0"/>
    <n v="0"/>
    <n v="0"/>
    <n v="0"/>
    <n v="0"/>
    <x v="5"/>
    <x v="11"/>
    <n v="0"/>
    <n v="0"/>
    <n v="0"/>
    <n v="0"/>
    <n v="0"/>
  </r>
  <r>
    <s v="CN000000623"/>
    <x v="4"/>
    <x v="9"/>
    <m/>
    <n v="0"/>
    <n v="0"/>
    <n v="0"/>
    <n v="16.088317814244906"/>
    <n v="1"/>
    <x v="1"/>
    <n v="0"/>
    <n v="0"/>
    <n v="0"/>
    <n v="0"/>
    <n v="0"/>
    <x v="5"/>
    <x v="11"/>
    <n v="0"/>
    <n v="0"/>
    <n v="0"/>
    <n v="0"/>
    <n v="0"/>
  </r>
  <r>
    <s v="CN000000624"/>
    <x v="4"/>
    <x v="9"/>
    <m/>
    <n v="0"/>
    <n v="0"/>
    <n v="65.143405509072338"/>
    <n v="48.636415172614299"/>
    <n v="1"/>
    <x v="1"/>
    <n v="0"/>
    <n v="0"/>
    <n v="0"/>
    <n v="0"/>
    <n v="0"/>
    <x v="5"/>
    <x v="11"/>
    <n v="0"/>
    <n v="0"/>
    <n v="0"/>
    <n v="0"/>
    <n v="0"/>
  </r>
  <r>
    <s v="CN000000625"/>
    <x v="5"/>
    <x v="9"/>
    <m/>
    <n v="0"/>
    <n v="0"/>
    <n v="34.096152443159951"/>
    <n v="59.930899930291645"/>
    <n v="1"/>
    <x v="1"/>
    <n v="0"/>
    <n v="0"/>
    <n v="0"/>
    <n v="0"/>
    <n v="0"/>
    <x v="4"/>
    <x v="11"/>
    <n v="0"/>
    <n v="0"/>
    <n v="0"/>
    <n v="0"/>
    <n v="0"/>
  </r>
  <r>
    <s v="CN000000626"/>
    <x v="8"/>
    <x v="9"/>
    <m/>
    <n v="0"/>
    <n v="0"/>
    <n v="0"/>
    <n v="4.0696996724192775"/>
    <n v="1"/>
    <x v="1"/>
    <n v="0"/>
    <n v="0"/>
    <n v="0"/>
    <n v="0"/>
    <n v="0"/>
    <x v="1"/>
    <x v="11"/>
    <n v="0"/>
    <n v="0"/>
    <n v="0"/>
    <n v="0"/>
    <n v="0"/>
  </r>
  <r>
    <s v="CN000000627"/>
    <x v="7"/>
    <x v="9"/>
    <n v="2019"/>
    <n v="0"/>
    <n v="0.42171534685926276"/>
    <n v="0"/>
    <n v="0"/>
    <n v="1"/>
    <x v="0"/>
    <n v="1"/>
    <n v="0"/>
    <n v="0"/>
    <n v="1"/>
    <n v="0"/>
    <x v="2"/>
    <x v="1"/>
    <n v="0"/>
    <n v="0"/>
    <n v="0"/>
    <n v="0"/>
    <n v="0.42171534685926276"/>
  </r>
  <r>
    <s v="CN000000628"/>
    <x v="7"/>
    <x v="9"/>
    <m/>
    <n v="0"/>
    <n v="0"/>
    <n v="34.388036514587249"/>
    <n v="12.265705102063155"/>
    <n v="1"/>
    <x v="1"/>
    <n v="0"/>
    <n v="0"/>
    <n v="0"/>
    <n v="0"/>
    <n v="0"/>
    <x v="2"/>
    <x v="11"/>
    <n v="0"/>
    <n v="0"/>
    <n v="0"/>
    <n v="0"/>
    <n v="0"/>
  </r>
  <r>
    <s v="CN000000629"/>
    <x v="6"/>
    <x v="9"/>
    <m/>
    <n v="0"/>
    <n v="0"/>
    <n v="26.70032882737425"/>
    <n v="8.8377735032343949"/>
    <n v="1"/>
    <x v="1"/>
    <n v="0"/>
    <n v="0"/>
    <n v="0"/>
    <n v="0"/>
    <n v="0"/>
    <x v="3"/>
    <x v="11"/>
    <n v="0"/>
    <n v="0"/>
    <n v="0"/>
    <n v="0"/>
    <n v="0"/>
  </r>
  <r>
    <s v="CN000000630"/>
    <x v="7"/>
    <x v="9"/>
    <m/>
    <n v="0"/>
    <n v="0"/>
    <n v="51.076530807811594"/>
    <n v="14.11006292317718"/>
    <n v="1"/>
    <x v="1"/>
    <n v="0"/>
    <n v="0"/>
    <n v="0"/>
    <n v="0"/>
    <n v="0"/>
    <x v="2"/>
    <x v="11"/>
    <n v="0"/>
    <n v="0"/>
    <n v="0"/>
    <n v="0"/>
    <n v="0"/>
  </r>
  <r>
    <s v="CN000000631"/>
    <x v="4"/>
    <x v="9"/>
    <m/>
    <n v="0"/>
    <n v="0"/>
    <n v="9.5576370473303385"/>
    <n v="5.4240525811012619"/>
    <n v="1"/>
    <x v="1"/>
    <n v="0"/>
    <n v="0"/>
    <n v="0"/>
    <n v="0"/>
    <n v="0"/>
    <x v="5"/>
    <x v="11"/>
    <n v="0"/>
    <n v="0"/>
    <n v="0"/>
    <n v="0"/>
    <n v="0"/>
  </r>
  <r>
    <s v="CN000000632"/>
    <x v="9"/>
    <x v="9"/>
    <n v="2019"/>
    <n v="0"/>
    <n v="0.37952560140797714"/>
    <n v="0"/>
    <n v="0"/>
    <n v="1"/>
    <x v="0"/>
    <n v="1"/>
    <n v="0"/>
    <n v="0"/>
    <n v="1"/>
    <n v="0"/>
    <x v="0"/>
    <x v="1"/>
    <n v="0"/>
    <n v="0"/>
    <n v="0"/>
    <n v="0"/>
    <n v="0.37952560140797714"/>
  </r>
  <r>
    <s v="CN000000633"/>
    <x v="4"/>
    <x v="9"/>
    <n v="2019"/>
    <n v="0"/>
    <n v="1.6632275482194718"/>
    <n v="0"/>
    <n v="0"/>
    <n v="1"/>
    <x v="0"/>
    <n v="1"/>
    <n v="0"/>
    <n v="0"/>
    <n v="1"/>
    <n v="0"/>
    <x v="5"/>
    <x v="1"/>
    <n v="0"/>
    <n v="0"/>
    <n v="0"/>
    <n v="0"/>
    <n v="1.6632275482194718"/>
  </r>
  <r>
    <s v="CN000000634"/>
    <x v="4"/>
    <x v="9"/>
    <n v="2019"/>
    <n v="0"/>
    <n v="0"/>
    <n v="0"/>
    <n v="0"/>
    <n v="1"/>
    <x v="0"/>
    <n v="1"/>
    <n v="0"/>
    <n v="0"/>
    <n v="0"/>
    <n v="1"/>
    <x v="5"/>
    <x v="1"/>
    <n v="0"/>
    <n v="0"/>
    <n v="0"/>
    <n v="0"/>
    <n v="0"/>
  </r>
  <r>
    <s v="CN000000635"/>
    <x v="6"/>
    <x v="9"/>
    <m/>
    <n v="9.0042466747883356"/>
    <n v="11.368714072540328"/>
    <n v="52.773379064481063"/>
    <n v="35.134703840784681"/>
    <n v="1"/>
    <x v="1"/>
    <n v="0"/>
    <n v="0"/>
    <n v="0"/>
    <n v="0"/>
    <n v="0"/>
    <x v="3"/>
    <x v="11"/>
    <n v="0"/>
    <n v="0"/>
    <n v="0"/>
    <n v="0"/>
    <n v="0"/>
  </r>
  <r>
    <s v="CN000000636"/>
    <x v="4"/>
    <x v="9"/>
    <n v="2019"/>
    <n v="0"/>
    <n v="0.54137512777516428"/>
    <n v="0"/>
    <n v="0"/>
    <n v="1"/>
    <x v="0"/>
    <n v="1"/>
    <n v="0"/>
    <n v="0"/>
    <n v="1"/>
    <n v="0"/>
    <x v="5"/>
    <x v="1"/>
    <n v="0"/>
    <n v="0"/>
    <n v="0"/>
    <n v="0"/>
    <n v="0.54137512777516428"/>
  </r>
  <r>
    <s v="CN000000637"/>
    <x v="4"/>
    <x v="9"/>
    <m/>
    <n v="0"/>
    <n v="1.0789072229892065"/>
    <n v="0"/>
    <n v="3.6120160900770029"/>
    <n v="1"/>
    <x v="1"/>
    <n v="0"/>
    <n v="0"/>
    <n v="0"/>
    <n v="0"/>
    <n v="0"/>
    <x v="5"/>
    <x v="11"/>
    <n v="0"/>
    <n v="0"/>
    <n v="0"/>
    <n v="0"/>
    <n v="0"/>
  </r>
  <r>
    <s v="CN000000638"/>
    <x v="4"/>
    <x v="9"/>
    <m/>
    <n v="1.6805516130492588"/>
    <n v="2.7696727654502804"/>
    <n v="9.8480727881430354"/>
    <n v="13.427945475896166"/>
    <n v="1"/>
    <x v="1"/>
    <n v="0"/>
    <n v="0"/>
    <n v="0"/>
    <n v="0"/>
    <n v="0"/>
    <x v="5"/>
    <x v="11"/>
    <n v="0"/>
    <n v="0"/>
    <n v="0"/>
    <n v="0"/>
    <n v="0"/>
  </r>
  <r>
    <s v="CN000000639"/>
    <x v="6"/>
    <x v="9"/>
    <n v="2019"/>
    <n v="0"/>
    <n v="0"/>
    <n v="0"/>
    <n v="0"/>
    <n v="1"/>
    <x v="0"/>
    <n v="1"/>
    <n v="0"/>
    <n v="0"/>
    <n v="0"/>
    <n v="1"/>
    <x v="3"/>
    <x v="1"/>
    <n v="0"/>
    <n v="0"/>
    <n v="0"/>
    <n v="0"/>
    <n v="0"/>
  </r>
  <r>
    <s v="CN000000640"/>
    <x v="9"/>
    <x v="9"/>
    <m/>
    <n v="0"/>
    <n v="0"/>
    <n v="78.988230066115392"/>
    <n v="8.3505719841499051"/>
    <n v="1"/>
    <x v="1"/>
    <n v="0"/>
    <n v="0"/>
    <n v="0"/>
    <n v="0"/>
    <n v="0"/>
    <x v="0"/>
    <x v="11"/>
    <n v="0"/>
    <n v="0"/>
    <n v="0"/>
    <n v="0"/>
    <n v="0"/>
  </r>
  <r>
    <s v="CN000000641"/>
    <x v="9"/>
    <x v="9"/>
    <m/>
    <n v="0"/>
    <n v="0"/>
    <n v="0"/>
    <n v="2.8104048469859926"/>
    <n v="1"/>
    <x v="1"/>
    <n v="0"/>
    <n v="0"/>
    <n v="0"/>
    <n v="0"/>
    <n v="0"/>
    <x v="0"/>
    <x v="11"/>
    <n v="0"/>
    <n v="0"/>
    <n v="0"/>
    <n v="0"/>
    <n v="0"/>
  </r>
  <r>
    <s v="CN000000642"/>
    <x v="6"/>
    <x v="9"/>
    <n v="2019"/>
    <n v="0"/>
    <n v="0"/>
    <n v="0"/>
    <n v="0"/>
    <n v="1"/>
    <x v="0"/>
    <n v="1"/>
    <n v="0"/>
    <n v="0"/>
    <n v="0"/>
    <n v="1"/>
    <x v="3"/>
    <x v="1"/>
    <n v="0"/>
    <n v="0"/>
    <n v="0"/>
    <n v="0"/>
    <n v="0"/>
  </r>
  <r>
    <s v="CN000000643"/>
    <x v="8"/>
    <x v="9"/>
    <m/>
    <n v="0"/>
    <n v="0"/>
    <n v="0"/>
    <n v="6.4936298306942648"/>
    <n v="1"/>
    <x v="1"/>
    <n v="0"/>
    <n v="0"/>
    <n v="0"/>
    <n v="0"/>
    <n v="0"/>
    <x v="1"/>
    <x v="11"/>
    <n v="0"/>
    <n v="0"/>
    <n v="0"/>
    <n v="0"/>
    <n v="0"/>
  </r>
  <r>
    <s v="CN000000644"/>
    <x v="3"/>
    <x v="9"/>
    <m/>
    <n v="0"/>
    <n v="0"/>
    <n v="0"/>
    <n v="3.5648093535203005"/>
    <n v="1"/>
    <x v="1"/>
    <n v="0"/>
    <n v="0"/>
    <n v="0"/>
    <n v="0"/>
    <n v="0"/>
    <x v="6"/>
    <x v="11"/>
    <n v="0"/>
    <n v="0"/>
    <n v="0"/>
    <n v="0"/>
    <n v="0"/>
  </r>
  <r>
    <s v="CN000000645"/>
    <x v="4"/>
    <x v="9"/>
    <n v="2019"/>
    <n v="0"/>
    <n v="0"/>
    <n v="0"/>
    <n v="0"/>
    <n v="1"/>
    <x v="0"/>
    <n v="1"/>
    <n v="0"/>
    <n v="0"/>
    <n v="0"/>
    <n v="1"/>
    <x v="5"/>
    <x v="1"/>
    <n v="0"/>
    <n v="0"/>
    <n v="0"/>
    <n v="0"/>
    <n v="0"/>
  </r>
  <r>
    <s v="CN000000646"/>
    <x v="4"/>
    <x v="9"/>
    <n v="2019"/>
    <n v="0"/>
    <n v="0"/>
    <n v="0"/>
    <n v="0"/>
    <n v="1"/>
    <x v="0"/>
    <n v="1"/>
    <n v="0"/>
    <n v="0"/>
    <n v="0"/>
    <n v="1"/>
    <x v="5"/>
    <x v="1"/>
    <n v="0"/>
    <n v="0"/>
    <n v="0"/>
    <n v="0"/>
    <n v="0"/>
  </r>
  <r>
    <s v="CN000000647"/>
    <x v="8"/>
    <x v="9"/>
    <m/>
    <n v="0"/>
    <n v="0"/>
    <n v="50.239562421137613"/>
    <n v="28.874871072441731"/>
    <n v="1"/>
    <x v="1"/>
    <n v="0"/>
    <n v="0"/>
    <n v="0"/>
    <n v="0"/>
    <n v="0"/>
    <x v="1"/>
    <x v="11"/>
    <n v="0"/>
    <n v="0"/>
    <n v="0"/>
    <n v="0"/>
    <n v="0"/>
  </r>
  <r>
    <s v="CN000000648"/>
    <x v="3"/>
    <x v="9"/>
    <n v="2019"/>
    <n v="0"/>
    <n v="0.24033183811609174"/>
    <n v="0"/>
    <n v="0"/>
    <n v="1"/>
    <x v="0"/>
    <n v="1"/>
    <n v="0"/>
    <n v="0"/>
    <n v="1"/>
    <n v="0"/>
    <x v="6"/>
    <x v="1"/>
    <n v="0"/>
    <n v="0"/>
    <n v="0"/>
    <n v="0"/>
    <n v="0.24033183811609174"/>
  </r>
  <r>
    <s v="CN000000649"/>
    <x v="6"/>
    <x v="9"/>
    <n v="2019"/>
    <n v="0"/>
    <n v="1.0721094848165771"/>
    <n v="0"/>
    <n v="0"/>
    <n v="1"/>
    <x v="0"/>
    <n v="1"/>
    <n v="0"/>
    <n v="0"/>
    <n v="1"/>
    <n v="0"/>
    <x v="3"/>
    <x v="1"/>
    <n v="0"/>
    <n v="0"/>
    <n v="0"/>
    <n v="0"/>
    <n v="1.0721094848165771"/>
  </r>
  <r>
    <s v="CN000000650"/>
    <x v="9"/>
    <x v="9"/>
    <m/>
    <n v="0"/>
    <n v="0"/>
    <n v="0"/>
    <n v="2.5087946044919116"/>
    <n v="1"/>
    <x v="1"/>
    <n v="0"/>
    <n v="0"/>
    <n v="0"/>
    <n v="0"/>
    <n v="0"/>
    <x v="0"/>
    <x v="11"/>
    <n v="0"/>
    <n v="0"/>
    <n v="0"/>
    <n v="0"/>
    <n v="0"/>
  </r>
  <r>
    <s v="CN000000651"/>
    <x v="5"/>
    <x v="9"/>
    <m/>
    <n v="0"/>
    <n v="0"/>
    <n v="22.27534437172686"/>
    <n v="24.717856867929523"/>
    <n v="1"/>
    <x v="1"/>
    <n v="0"/>
    <n v="0"/>
    <n v="0"/>
    <n v="0"/>
    <n v="0"/>
    <x v="4"/>
    <x v="11"/>
    <n v="0"/>
    <n v="0"/>
    <n v="0"/>
    <n v="0"/>
    <n v="0"/>
  </r>
  <r>
    <s v="CN000000652"/>
    <x v="6"/>
    <x v="9"/>
    <m/>
    <n v="0"/>
    <n v="0"/>
    <n v="11.444550116772298"/>
    <n v="12.769541350174066"/>
    <n v="1"/>
    <x v="1"/>
    <n v="0"/>
    <n v="0"/>
    <n v="0"/>
    <n v="0"/>
    <n v="0"/>
    <x v="3"/>
    <x v="11"/>
    <n v="0"/>
    <n v="0"/>
    <n v="0"/>
    <n v="0"/>
    <n v="0"/>
  </r>
  <r>
    <s v="CN000000653"/>
    <x v="8"/>
    <x v="9"/>
    <n v="2019"/>
    <n v="0"/>
    <n v="1.2239571820336346"/>
    <n v="0"/>
    <n v="0"/>
    <n v="1"/>
    <x v="0"/>
    <n v="1"/>
    <n v="0"/>
    <n v="0"/>
    <n v="1"/>
    <n v="0"/>
    <x v="1"/>
    <x v="1"/>
    <n v="0"/>
    <n v="0"/>
    <n v="0"/>
    <n v="0"/>
    <n v="1.2239571820336346"/>
  </r>
  <r>
    <s v="CN000000654"/>
    <x v="9"/>
    <x v="9"/>
    <n v="2019"/>
    <n v="14.662997809421844"/>
    <n v="4.4403728826060282"/>
    <n v="0"/>
    <n v="0"/>
    <n v="1"/>
    <x v="0"/>
    <n v="1"/>
    <n v="1"/>
    <n v="0"/>
    <n v="0"/>
    <n v="0"/>
    <x v="0"/>
    <x v="1"/>
    <n v="14.662997809421844"/>
    <n v="14.662997809421844"/>
    <n v="0"/>
    <n v="4.4403728826060282"/>
    <n v="0"/>
  </r>
  <r>
    <s v="CN000000655"/>
    <x v="4"/>
    <x v="9"/>
    <m/>
    <n v="2.4499138345789193"/>
    <n v="5.4553862832729729"/>
    <n v="20.684005815588179"/>
    <n v="17.881894458672321"/>
    <n v="1"/>
    <x v="1"/>
    <n v="0"/>
    <n v="0"/>
    <n v="0"/>
    <n v="0"/>
    <n v="0"/>
    <x v="5"/>
    <x v="11"/>
    <n v="0"/>
    <n v="0"/>
    <n v="0"/>
    <n v="0"/>
    <n v="0"/>
  </r>
  <r>
    <s v="CN000000656"/>
    <x v="4"/>
    <x v="9"/>
    <m/>
    <n v="0"/>
    <n v="0"/>
    <n v="0"/>
    <n v="0"/>
    <n v="1"/>
    <x v="1"/>
    <n v="0"/>
    <n v="0"/>
    <n v="0"/>
    <n v="0"/>
    <n v="0"/>
    <x v="5"/>
    <x v="11"/>
    <n v="0"/>
    <n v="0"/>
    <n v="0"/>
    <n v="0"/>
    <n v="0"/>
  </r>
  <r>
    <s v="CN000000657"/>
    <x v="9"/>
    <x v="9"/>
    <m/>
    <n v="9.2440752992616613"/>
    <n v="4.2418122403051113"/>
    <n v="49.000525734515179"/>
    <n v="14.444194467038377"/>
    <n v="1"/>
    <x v="1"/>
    <n v="0"/>
    <n v="0"/>
    <n v="0"/>
    <n v="0"/>
    <n v="0"/>
    <x v="0"/>
    <x v="11"/>
    <n v="0"/>
    <n v="0"/>
    <n v="0"/>
    <n v="0"/>
    <n v="0"/>
  </r>
  <r>
    <s v="CN000000658"/>
    <x v="7"/>
    <x v="9"/>
    <m/>
    <n v="0"/>
    <n v="0"/>
    <n v="35.229664277893193"/>
    <n v="15.07637573152385"/>
    <n v="1"/>
    <x v="1"/>
    <n v="0"/>
    <n v="0"/>
    <n v="0"/>
    <n v="0"/>
    <n v="0"/>
    <x v="2"/>
    <x v="11"/>
    <n v="0"/>
    <n v="0"/>
    <n v="0"/>
    <n v="0"/>
    <n v="0"/>
  </r>
  <r>
    <s v="CN000000659"/>
    <x v="9"/>
    <x v="9"/>
    <m/>
    <n v="0"/>
    <n v="0"/>
    <n v="0"/>
    <n v="7.9104686480913635"/>
    <n v="1"/>
    <x v="1"/>
    <n v="0"/>
    <n v="0"/>
    <n v="0"/>
    <n v="0"/>
    <n v="0"/>
    <x v="0"/>
    <x v="11"/>
    <n v="0"/>
    <n v="0"/>
    <n v="0"/>
    <n v="0"/>
    <n v="0"/>
  </r>
  <r>
    <s v="CN000000660"/>
    <x v="4"/>
    <x v="9"/>
    <n v="2019"/>
    <n v="0"/>
    <n v="0.60218305237531589"/>
    <n v="0"/>
    <n v="0"/>
    <n v="1"/>
    <x v="0"/>
    <n v="1"/>
    <n v="0"/>
    <n v="0"/>
    <n v="1"/>
    <n v="0"/>
    <x v="5"/>
    <x v="1"/>
    <n v="0"/>
    <n v="0"/>
    <n v="0"/>
    <n v="0"/>
    <n v="0.60218305237531589"/>
  </r>
  <r>
    <s v="CN000000661"/>
    <x v="4"/>
    <x v="9"/>
    <m/>
    <n v="0"/>
    <n v="0"/>
    <n v="47.498203453459674"/>
    <n v="28.690432550402715"/>
    <n v="1"/>
    <x v="1"/>
    <n v="0"/>
    <n v="0"/>
    <n v="0"/>
    <n v="0"/>
    <n v="0"/>
    <x v="5"/>
    <x v="11"/>
    <n v="0"/>
    <n v="0"/>
    <n v="0"/>
    <n v="0"/>
    <n v="0"/>
  </r>
  <r>
    <s v="CN000000662"/>
    <x v="6"/>
    <x v="9"/>
    <m/>
    <n v="0"/>
    <n v="7.8860098732245865"/>
    <n v="0"/>
    <n v="22.51323117790302"/>
    <n v="1"/>
    <x v="1"/>
    <n v="0"/>
    <n v="0"/>
    <n v="0"/>
    <n v="0"/>
    <n v="0"/>
    <x v="3"/>
    <x v="11"/>
    <n v="0"/>
    <n v="0"/>
    <n v="0"/>
    <n v="0"/>
    <n v="0"/>
  </r>
  <r>
    <s v="CN000000663"/>
    <x v="7"/>
    <x v="9"/>
    <n v="2019"/>
    <n v="0"/>
    <n v="0.96220483023271319"/>
    <n v="0"/>
    <n v="0"/>
    <n v="1"/>
    <x v="0"/>
    <n v="1"/>
    <n v="0"/>
    <n v="0"/>
    <n v="1"/>
    <n v="0"/>
    <x v="2"/>
    <x v="1"/>
    <n v="0"/>
    <n v="0"/>
    <n v="0"/>
    <n v="0"/>
    <n v="0.96220483023271319"/>
  </r>
  <r>
    <s v="CN000000664"/>
    <x v="4"/>
    <x v="9"/>
    <m/>
    <n v="0"/>
    <n v="0"/>
    <n v="25.297748794172556"/>
    <n v="28.744341924599414"/>
    <n v="1"/>
    <x v="1"/>
    <n v="0"/>
    <n v="0"/>
    <n v="0"/>
    <n v="0"/>
    <n v="0"/>
    <x v="5"/>
    <x v="11"/>
    <n v="0"/>
    <n v="0"/>
    <n v="0"/>
    <n v="0"/>
    <n v="0"/>
  </r>
  <r>
    <s v="CN000000665"/>
    <x v="1"/>
    <x v="9"/>
    <m/>
    <n v="0"/>
    <n v="0"/>
    <n v="16.039476256669186"/>
    <n v="20.513589856390546"/>
    <n v="1"/>
    <x v="1"/>
    <n v="0"/>
    <n v="0"/>
    <n v="0"/>
    <n v="0"/>
    <n v="0"/>
    <x v="8"/>
    <x v="11"/>
    <n v="0"/>
    <n v="0"/>
    <n v="0"/>
    <n v="0"/>
    <n v="0"/>
  </r>
  <r>
    <s v="CN000000666"/>
    <x v="1"/>
    <x v="9"/>
    <m/>
    <n v="0"/>
    <n v="0.65109663084046066"/>
    <n v="0"/>
    <n v="2.6163252624676936"/>
    <n v="1"/>
    <x v="1"/>
    <n v="0"/>
    <n v="0"/>
    <n v="0"/>
    <n v="0"/>
    <n v="0"/>
    <x v="8"/>
    <x v="11"/>
    <n v="0"/>
    <n v="0"/>
    <n v="0"/>
    <n v="0"/>
    <n v="0"/>
  </r>
  <r>
    <s v="CN000000667"/>
    <x v="6"/>
    <x v="9"/>
    <m/>
    <n v="0"/>
    <n v="9.537298124415198"/>
    <n v="70.710193359991237"/>
    <n v="25.540256433480202"/>
    <n v="1"/>
    <x v="1"/>
    <n v="0"/>
    <n v="0"/>
    <n v="0"/>
    <n v="0"/>
    <n v="0"/>
    <x v="3"/>
    <x v="11"/>
    <n v="0"/>
    <n v="0"/>
    <n v="0"/>
    <n v="0"/>
    <n v="0"/>
  </r>
  <r>
    <s v="CN000000668"/>
    <x v="4"/>
    <x v="9"/>
    <m/>
    <n v="0"/>
    <n v="0"/>
    <n v="0"/>
    <n v="4.7896039610262093"/>
    <n v="1"/>
    <x v="1"/>
    <n v="0"/>
    <n v="0"/>
    <n v="0"/>
    <n v="0"/>
    <n v="0"/>
    <x v="5"/>
    <x v="11"/>
    <n v="0"/>
    <n v="0"/>
    <n v="0"/>
    <n v="0"/>
    <n v="0"/>
  </r>
  <r>
    <s v="CN000000669"/>
    <x v="2"/>
    <x v="9"/>
    <m/>
    <n v="0"/>
    <n v="0"/>
    <n v="0"/>
    <n v="2.3235687377119625"/>
    <n v="1"/>
    <x v="1"/>
    <n v="0"/>
    <n v="0"/>
    <n v="0"/>
    <n v="0"/>
    <n v="0"/>
    <x v="7"/>
    <x v="11"/>
    <n v="0"/>
    <n v="0"/>
    <n v="0"/>
    <n v="0"/>
    <n v="0"/>
  </r>
  <r>
    <s v="CN000000670"/>
    <x v="3"/>
    <x v="9"/>
    <n v="2019"/>
    <n v="0"/>
    <n v="0"/>
    <n v="0"/>
    <n v="0"/>
    <n v="1"/>
    <x v="0"/>
    <n v="1"/>
    <n v="0"/>
    <n v="0"/>
    <n v="0"/>
    <n v="1"/>
    <x v="6"/>
    <x v="1"/>
    <n v="0"/>
    <n v="0"/>
    <n v="0"/>
    <n v="0"/>
    <n v="0"/>
  </r>
  <r>
    <s v="CN000000671"/>
    <x v="4"/>
    <x v="9"/>
    <m/>
    <n v="0"/>
    <n v="0"/>
    <n v="25.138797635287638"/>
    <n v="7.8055301588458299"/>
    <n v="1"/>
    <x v="1"/>
    <n v="0"/>
    <n v="0"/>
    <n v="0"/>
    <n v="0"/>
    <n v="0"/>
    <x v="5"/>
    <x v="11"/>
    <n v="0"/>
    <n v="0"/>
    <n v="0"/>
    <n v="0"/>
    <n v="0"/>
  </r>
  <r>
    <s v="CN000000672"/>
    <x v="4"/>
    <x v="9"/>
    <m/>
    <n v="0"/>
    <n v="0"/>
    <n v="68.961962703202403"/>
    <n v="41.651247541840526"/>
    <n v="1"/>
    <x v="1"/>
    <n v="0"/>
    <n v="0"/>
    <n v="0"/>
    <n v="0"/>
    <n v="0"/>
    <x v="5"/>
    <x v="11"/>
    <n v="0"/>
    <n v="0"/>
    <n v="0"/>
    <n v="0"/>
    <n v="0"/>
  </r>
  <r>
    <s v="CN000000673"/>
    <x v="5"/>
    <x v="9"/>
    <n v="2019"/>
    <n v="0"/>
    <n v="1.708392070271685"/>
    <n v="0"/>
    <n v="0"/>
    <n v="1"/>
    <x v="0"/>
    <n v="1"/>
    <n v="0"/>
    <n v="0"/>
    <n v="1"/>
    <n v="0"/>
    <x v="4"/>
    <x v="1"/>
    <n v="0"/>
    <n v="0"/>
    <n v="0"/>
    <n v="0"/>
    <n v="1.708392070271685"/>
  </r>
  <r>
    <s v="CN000000674"/>
    <x v="8"/>
    <x v="9"/>
    <n v="2019"/>
    <n v="0"/>
    <n v="1.1968508074759687"/>
    <n v="0"/>
    <n v="0"/>
    <n v="1"/>
    <x v="0"/>
    <n v="1"/>
    <n v="0"/>
    <n v="0"/>
    <n v="1"/>
    <n v="0"/>
    <x v="1"/>
    <x v="1"/>
    <n v="0"/>
    <n v="0"/>
    <n v="0"/>
    <n v="0"/>
    <n v="1.1968508074759687"/>
  </r>
  <r>
    <s v="CN000000675"/>
    <x v="5"/>
    <x v="9"/>
    <n v="2019"/>
    <n v="0"/>
    <n v="0"/>
    <n v="0"/>
    <n v="0"/>
    <n v="1"/>
    <x v="0"/>
    <n v="1"/>
    <n v="0"/>
    <n v="0"/>
    <n v="0"/>
    <n v="1"/>
    <x v="4"/>
    <x v="1"/>
    <n v="0"/>
    <n v="0"/>
    <n v="0"/>
    <n v="0"/>
    <n v="0"/>
  </r>
  <r>
    <s v="CN000000676"/>
    <x v="3"/>
    <x v="9"/>
    <n v="2019"/>
    <n v="0"/>
    <n v="0"/>
    <n v="0"/>
    <n v="0"/>
    <n v="1"/>
    <x v="0"/>
    <n v="1"/>
    <n v="0"/>
    <n v="0"/>
    <n v="0"/>
    <n v="1"/>
    <x v="6"/>
    <x v="1"/>
    <n v="0"/>
    <n v="0"/>
    <n v="0"/>
    <n v="0"/>
    <n v="0"/>
  </r>
  <r>
    <s v="CN000000677"/>
    <x v="5"/>
    <x v="9"/>
    <n v="2019"/>
    <n v="0"/>
    <n v="0"/>
    <n v="0"/>
    <n v="0"/>
    <n v="1"/>
    <x v="0"/>
    <n v="1"/>
    <n v="0"/>
    <n v="0"/>
    <n v="0"/>
    <n v="1"/>
    <x v="4"/>
    <x v="1"/>
    <n v="0"/>
    <n v="0"/>
    <n v="0"/>
    <n v="0"/>
    <n v="0"/>
  </r>
  <r>
    <s v="CN000000678"/>
    <x v="4"/>
    <x v="9"/>
    <m/>
    <n v="0"/>
    <n v="0"/>
    <n v="0"/>
    <n v="6.6121808986639667"/>
    <n v="1"/>
    <x v="1"/>
    <n v="0"/>
    <n v="0"/>
    <n v="0"/>
    <n v="0"/>
    <n v="0"/>
    <x v="5"/>
    <x v="11"/>
    <n v="0"/>
    <n v="0"/>
    <n v="0"/>
    <n v="0"/>
    <n v="0"/>
  </r>
  <r>
    <s v="CN000000679"/>
    <x v="5"/>
    <x v="9"/>
    <m/>
    <n v="0"/>
    <n v="0"/>
    <n v="0"/>
    <n v="0"/>
    <n v="1"/>
    <x v="1"/>
    <n v="0"/>
    <n v="0"/>
    <n v="0"/>
    <n v="0"/>
    <n v="0"/>
    <x v="4"/>
    <x v="11"/>
    <n v="0"/>
    <n v="0"/>
    <n v="0"/>
    <n v="0"/>
    <n v="0"/>
  </r>
  <r>
    <s v="CN000000680"/>
    <x v="5"/>
    <x v="9"/>
    <n v="2019"/>
    <n v="0"/>
    <n v="1.1087316531697757"/>
    <n v="0"/>
    <n v="0"/>
    <n v="1"/>
    <x v="0"/>
    <n v="1"/>
    <n v="0"/>
    <n v="0"/>
    <n v="1"/>
    <n v="0"/>
    <x v="4"/>
    <x v="1"/>
    <n v="0"/>
    <n v="0"/>
    <n v="0"/>
    <n v="0"/>
    <n v="1.1087316531697757"/>
  </r>
  <r>
    <s v="CN000000681"/>
    <x v="1"/>
    <x v="9"/>
    <m/>
    <n v="0"/>
    <n v="0"/>
    <n v="0"/>
    <n v="1.8536666625438953"/>
    <n v="1"/>
    <x v="1"/>
    <n v="0"/>
    <n v="0"/>
    <n v="0"/>
    <n v="0"/>
    <n v="0"/>
    <x v="8"/>
    <x v="11"/>
    <n v="0"/>
    <n v="0"/>
    <n v="0"/>
    <n v="0"/>
    <n v="0"/>
  </r>
  <r>
    <s v="CN000000682"/>
    <x v="3"/>
    <x v="9"/>
    <m/>
    <n v="0"/>
    <n v="3.1055104329712933"/>
    <n v="23.150645707413101"/>
    <n v="10.644900785374299"/>
    <n v="1"/>
    <x v="1"/>
    <n v="0"/>
    <n v="0"/>
    <n v="0"/>
    <n v="0"/>
    <n v="0"/>
    <x v="6"/>
    <x v="11"/>
    <n v="0"/>
    <n v="0"/>
    <n v="0"/>
    <n v="0"/>
    <n v="0"/>
  </r>
  <r>
    <s v="CN000000683"/>
    <x v="4"/>
    <x v="9"/>
    <m/>
    <n v="3.6688246190603908"/>
    <n v="4.5547444079004906"/>
    <n v="20.651670094021615"/>
    <n v="13.495871059788067"/>
    <n v="1"/>
    <x v="1"/>
    <n v="0"/>
    <n v="0"/>
    <n v="0"/>
    <n v="0"/>
    <n v="0"/>
    <x v="5"/>
    <x v="11"/>
    <n v="0"/>
    <n v="0"/>
    <n v="0"/>
    <n v="0"/>
    <n v="0"/>
  </r>
  <r>
    <s v="CN000000684"/>
    <x v="6"/>
    <x v="9"/>
    <n v="2019"/>
    <n v="0"/>
    <n v="0.67092236827333174"/>
    <n v="0"/>
    <n v="0"/>
    <n v="1"/>
    <x v="0"/>
    <n v="1"/>
    <n v="0"/>
    <n v="0"/>
    <n v="1"/>
    <n v="0"/>
    <x v="3"/>
    <x v="1"/>
    <n v="0"/>
    <n v="0"/>
    <n v="0"/>
    <n v="0"/>
    <n v="0.67092236827333174"/>
  </r>
  <r>
    <s v="CN000000685"/>
    <x v="4"/>
    <x v="9"/>
    <m/>
    <n v="0"/>
    <n v="1.2044765854786821"/>
    <n v="0"/>
    <n v="5.163428326920898"/>
    <n v="1"/>
    <x v="1"/>
    <n v="0"/>
    <n v="0"/>
    <n v="0"/>
    <n v="0"/>
    <n v="0"/>
    <x v="5"/>
    <x v="11"/>
    <n v="0"/>
    <n v="0"/>
    <n v="0"/>
    <n v="0"/>
    <n v="0"/>
  </r>
  <r>
    <s v="CN000000686"/>
    <x v="3"/>
    <x v="9"/>
    <n v="2019"/>
    <n v="0"/>
    <n v="1.4715163210441604"/>
    <n v="0"/>
    <n v="0"/>
    <n v="1"/>
    <x v="0"/>
    <n v="1"/>
    <n v="0"/>
    <n v="0"/>
    <n v="1"/>
    <n v="0"/>
    <x v="6"/>
    <x v="1"/>
    <n v="0"/>
    <n v="0"/>
    <n v="0"/>
    <n v="0"/>
    <n v="1.4715163210441604"/>
  </r>
  <r>
    <s v="CN000000687"/>
    <x v="5"/>
    <x v="9"/>
    <m/>
    <n v="0"/>
    <n v="3.4290852202673587"/>
    <n v="11.102680336143422"/>
    <n v="9.7515887110429595"/>
    <n v="1"/>
    <x v="1"/>
    <n v="0"/>
    <n v="0"/>
    <n v="0"/>
    <n v="0"/>
    <n v="0"/>
    <x v="4"/>
    <x v="11"/>
    <n v="0"/>
    <n v="0"/>
    <n v="0"/>
    <n v="0"/>
    <n v="0"/>
  </r>
  <r>
    <s v="CN000000688"/>
    <x v="6"/>
    <x v="9"/>
    <m/>
    <n v="0"/>
    <n v="0.52128216436036479"/>
    <n v="0"/>
    <n v="2.2540293609260491"/>
    <n v="1"/>
    <x v="1"/>
    <n v="0"/>
    <n v="0"/>
    <n v="0"/>
    <n v="0"/>
    <n v="0"/>
    <x v="3"/>
    <x v="11"/>
    <n v="0"/>
    <n v="0"/>
    <n v="0"/>
    <n v="0"/>
    <n v="0"/>
  </r>
  <r>
    <s v="CN000000689"/>
    <x v="5"/>
    <x v="9"/>
    <m/>
    <n v="0"/>
    <n v="0"/>
    <n v="16.971339444843359"/>
    <n v="17.37657210585736"/>
    <n v="1"/>
    <x v="1"/>
    <n v="0"/>
    <n v="0"/>
    <n v="0"/>
    <n v="0"/>
    <n v="0"/>
    <x v="4"/>
    <x v="11"/>
    <n v="0"/>
    <n v="0"/>
    <n v="0"/>
    <n v="0"/>
    <n v="0"/>
  </r>
  <r>
    <s v="CN000000690"/>
    <x v="2"/>
    <x v="9"/>
    <m/>
    <n v="0"/>
    <n v="0"/>
    <n v="0"/>
    <n v="0"/>
    <n v="1"/>
    <x v="1"/>
    <n v="0"/>
    <n v="0"/>
    <n v="0"/>
    <n v="0"/>
    <n v="0"/>
    <x v="7"/>
    <x v="11"/>
    <n v="0"/>
    <n v="0"/>
    <n v="0"/>
    <n v="0"/>
    <n v="0"/>
  </r>
  <r>
    <s v="CN000000691"/>
    <x v="7"/>
    <x v="9"/>
    <m/>
    <n v="0"/>
    <n v="4.7810493529679734"/>
    <n v="42.900208749221122"/>
    <n v="13.439948073248532"/>
    <n v="1"/>
    <x v="1"/>
    <n v="0"/>
    <n v="0"/>
    <n v="0"/>
    <n v="0"/>
    <n v="0"/>
    <x v="2"/>
    <x v="11"/>
    <n v="0"/>
    <n v="0"/>
    <n v="0"/>
    <n v="0"/>
    <n v="0"/>
  </r>
  <r>
    <s v="CN000000692"/>
    <x v="1"/>
    <x v="9"/>
    <n v="2019"/>
    <n v="0"/>
    <n v="0"/>
    <n v="0"/>
    <n v="0"/>
    <n v="1"/>
    <x v="0"/>
    <n v="1"/>
    <n v="0"/>
    <n v="0"/>
    <n v="0"/>
    <n v="1"/>
    <x v="8"/>
    <x v="1"/>
    <n v="0"/>
    <n v="0"/>
    <n v="0"/>
    <n v="0"/>
    <n v="0"/>
  </r>
  <r>
    <s v="CN000000693"/>
    <x v="7"/>
    <x v="9"/>
    <m/>
    <n v="0"/>
    <n v="0"/>
    <n v="58.692199651081197"/>
    <n v="45.596689792447386"/>
    <n v="1"/>
    <x v="1"/>
    <n v="0"/>
    <n v="0"/>
    <n v="0"/>
    <n v="0"/>
    <n v="0"/>
    <x v="2"/>
    <x v="11"/>
    <n v="0"/>
    <n v="0"/>
    <n v="0"/>
    <n v="0"/>
    <n v="0"/>
  </r>
  <r>
    <s v="CN000000694"/>
    <x v="6"/>
    <x v="9"/>
    <n v="2019"/>
    <n v="0"/>
    <n v="1.1877537932747742"/>
    <n v="0"/>
    <n v="0"/>
    <n v="1"/>
    <x v="0"/>
    <n v="1"/>
    <n v="0"/>
    <n v="0"/>
    <n v="1"/>
    <n v="0"/>
    <x v="3"/>
    <x v="1"/>
    <n v="0"/>
    <n v="0"/>
    <n v="0"/>
    <n v="0"/>
    <n v="1.1877537932747742"/>
  </r>
  <r>
    <s v="CN000000695"/>
    <x v="1"/>
    <x v="9"/>
    <n v="2019"/>
    <n v="0"/>
    <n v="0.96300450673385352"/>
    <n v="0"/>
    <n v="0"/>
    <n v="1"/>
    <x v="0"/>
    <n v="1"/>
    <n v="0"/>
    <n v="0"/>
    <n v="1"/>
    <n v="0"/>
    <x v="8"/>
    <x v="1"/>
    <n v="0"/>
    <n v="0"/>
    <n v="0"/>
    <n v="0"/>
    <n v="0.96300450673385352"/>
  </r>
  <r>
    <s v="CN000000696"/>
    <x v="7"/>
    <x v="9"/>
    <m/>
    <n v="0"/>
    <n v="0"/>
    <n v="43.914095527240434"/>
    <n v="48.653289391383169"/>
    <n v="1"/>
    <x v="1"/>
    <n v="0"/>
    <n v="0"/>
    <n v="0"/>
    <n v="0"/>
    <n v="0"/>
    <x v="2"/>
    <x v="11"/>
    <n v="0"/>
    <n v="0"/>
    <n v="0"/>
    <n v="0"/>
    <n v="0"/>
  </r>
  <r>
    <s v="CN000000697"/>
    <x v="5"/>
    <x v="9"/>
    <n v="2019"/>
    <n v="10.842928416926023"/>
    <n v="6.14979263288018"/>
    <n v="0"/>
    <n v="0"/>
    <n v="1"/>
    <x v="0"/>
    <n v="1"/>
    <n v="1"/>
    <n v="0"/>
    <n v="0"/>
    <n v="0"/>
    <x v="4"/>
    <x v="1"/>
    <n v="10.842928416926023"/>
    <n v="10.842928416926023"/>
    <n v="0"/>
    <n v="6.14979263288018"/>
    <n v="0"/>
  </r>
  <r>
    <s v="CN000000698"/>
    <x v="6"/>
    <x v="9"/>
    <m/>
    <n v="0"/>
    <n v="1.7251359276582978"/>
    <n v="14.379919817351023"/>
    <n v="7.1984494209114036"/>
    <n v="1"/>
    <x v="1"/>
    <n v="0"/>
    <n v="0"/>
    <n v="0"/>
    <n v="0"/>
    <n v="0"/>
    <x v="3"/>
    <x v="11"/>
    <n v="0"/>
    <n v="0"/>
    <n v="0"/>
    <n v="0"/>
    <n v="0"/>
  </r>
  <r>
    <s v="CN000000699"/>
    <x v="5"/>
    <x v="9"/>
    <m/>
    <n v="0"/>
    <n v="0"/>
    <n v="49.451663794972532"/>
    <n v="9.7992799302544764"/>
    <n v="1"/>
    <x v="1"/>
    <n v="0"/>
    <n v="0"/>
    <n v="0"/>
    <n v="0"/>
    <n v="0"/>
    <x v="4"/>
    <x v="11"/>
    <n v="0"/>
    <n v="0"/>
    <n v="0"/>
    <n v="0"/>
    <n v="0"/>
  </r>
  <r>
    <s v="CN000000700"/>
    <x v="5"/>
    <x v="9"/>
    <n v="2019"/>
    <n v="0"/>
    <n v="0"/>
    <n v="0"/>
    <n v="0"/>
    <n v="1"/>
    <x v="0"/>
    <n v="1"/>
    <n v="0"/>
    <n v="0"/>
    <n v="0"/>
    <n v="1"/>
    <x v="4"/>
    <x v="1"/>
    <n v="0"/>
    <n v="0"/>
    <n v="0"/>
    <n v="0"/>
    <n v="0"/>
  </r>
  <r>
    <s v="CN000000701"/>
    <x v="5"/>
    <x v="9"/>
    <n v="2019"/>
    <n v="0"/>
    <n v="1.0858105854056168"/>
    <n v="0"/>
    <n v="0"/>
    <n v="1"/>
    <x v="0"/>
    <n v="1"/>
    <n v="0"/>
    <n v="0"/>
    <n v="1"/>
    <n v="0"/>
    <x v="4"/>
    <x v="1"/>
    <n v="0"/>
    <n v="0"/>
    <n v="0"/>
    <n v="0"/>
    <n v="1.0858105854056168"/>
  </r>
  <r>
    <s v="CN000000702"/>
    <x v="4"/>
    <x v="9"/>
    <m/>
    <n v="0"/>
    <n v="0"/>
    <n v="0"/>
    <n v="28.664549189389547"/>
    <n v="1"/>
    <x v="1"/>
    <n v="0"/>
    <n v="0"/>
    <n v="0"/>
    <n v="0"/>
    <n v="0"/>
    <x v="5"/>
    <x v="11"/>
    <n v="0"/>
    <n v="0"/>
    <n v="0"/>
    <n v="0"/>
    <n v="0"/>
  </r>
  <r>
    <s v="CN000000703"/>
    <x v="3"/>
    <x v="9"/>
    <m/>
    <n v="0"/>
    <n v="0"/>
    <n v="0"/>
    <n v="0"/>
    <n v="1"/>
    <x v="1"/>
    <n v="0"/>
    <n v="0"/>
    <n v="0"/>
    <n v="0"/>
    <n v="0"/>
    <x v="6"/>
    <x v="11"/>
    <n v="0"/>
    <n v="0"/>
    <n v="0"/>
    <n v="0"/>
    <n v="0"/>
  </r>
  <r>
    <s v="CN000000704"/>
    <x v="4"/>
    <x v="9"/>
    <n v="2019"/>
    <n v="0"/>
    <n v="0.77617383074515622"/>
    <n v="0"/>
    <n v="0"/>
    <n v="1"/>
    <x v="0"/>
    <n v="1"/>
    <n v="0"/>
    <n v="0"/>
    <n v="1"/>
    <n v="0"/>
    <x v="5"/>
    <x v="1"/>
    <n v="0"/>
    <n v="0"/>
    <n v="0"/>
    <n v="0"/>
    <n v="0.77617383074515622"/>
  </r>
  <r>
    <s v="CN000000705"/>
    <x v="4"/>
    <x v="9"/>
    <n v="2019"/>
    <n v="0"/>
    <n v="0.59212448920946048"/>
    <n v="0"/>
    <n v="0"/>
    <n v="1"/>
    <x v="0"/>
    <n v="1"/>
    <n v="0"/>
    <n v="0"/>
    <n v="1"/>
    <n v="0"/>
    <x v="5"/>
    <x v="1"/>
    <n v="0"/>
    <n v="0"/>
    <n v="0"/>
    <n v="0"/>
    <n v="0.59212448920946048"/>
  </r>
  <r>
    <s v="CN000000706"/>
    <x v="4"/>
    <x v="9"/>
    <n v="2019"/>
    <n v="0"/>
    <n v="0.54773515028457198"/>
    <n v="0"/>
    <n v="0"/>
    <n v="1"/>
    <x v="0"/>
    <n v="1"/>
    <n v="0"/>
    <n v="0"/>
    <n v="1"/>
    <n v="0"/>
    <x v="5"/>
    <x v="1"/>
    <n v="0"/>
    <n v="0"/>
    <n v="0"/>
    <n v="0"/>
    <n v="0.54773515028457198"/>
  </r>
  <r>
    <s v="CN000000707"/>
    <x v="7"/>
    <x v="9"/>
    <m/>
    <n v="0"/>
    <n v="0"/>
    <n v="21.095516449133513"/>
    <n v="14.796995186260054"/>
    <n v="1"/>
    <x v="1"/>
    <n v="0"/>
    <n v="0"/>
    <n v="0"/>
    <n v="0"/>
    <n v="0"/>
    <x v="2"/>
    <x v="11"/>
    <n v="0"/>
    <n v="0"/>
    <n v="0"/>
    <n v="0"/>
    <n v="0"/>
  </r>
  <r>
    <s v="CN000000708"/>
    <x v="2"/>
    <x v="9"/>
    <m/>
    <n v="0"/>
    <n v="0"/>
    <n v="197.69088167365157"/>
    <n v="62.805271084196839"/>
    <n v="1"/>
    <x v="1"/>
    <n v="0"/>
    <n v="0"/>
    <n v="0"/>
    <n v="0"/>
    <n v="0"/>
    <x v="7"/>
    <x v="11"/>
    <n v="0"/>
    <n v="0"/>
    <n v="0"/>
    <n v="0"/>
    <n v="0"/>
  </r>
  <r>
    <s v="CN000000709"/>
    <x v="4"/>
    <x v="9"/>
    <n v="2019"/>
    <n v="0"/>
    <n v="2.9497955849627644"/>
    <n v="0"/>
    <n v="0"/>
    <n v="1"/>
    <x v="0"/>
    <n v="1"/>
    <n v="0"/>
    <n v="0"/>
    <n v="1"/>
    <n v="0"/>
    <x v="5"/>
    <x v="1"/>
    <n v="0"/>
    <n v="0"/>
    <n v="0"/>
    <n v="0"/>
    <n v="2.949795584962764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0" dataOnRows="1" dataPosition="0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compact="0" compactData="0" multipleFieldFilters="0">
  <location ref="A20:H61" firstHeaderRow="1" firstDataRow="2" firstDataCol="2" rowPageCount="1" colPageCount="1"/>
  <pivotFields count="22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multipleItemSelectionAllowed="1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3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3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3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3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12">
        <item x="1"/>
        <item x="0"/>
        <item x="3"/>
        <item x="2"/>
        <item x="4"/>
        <item x="5"/>
        <item x="6"/>
        <item x="7"/>
        <item x="8"/>
        <item x="9"/>
        <item x="10"/>
        <item x="1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3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3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3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3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3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-2"/>
    <field x="2"/>
  </rowFields>
  <rowItems count="4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i="1">
      <x v="1"/>
      <x/>
    </i>
    <i r="1" i="1">
      <x v="1"/>
    </i>
    <i r="1" i="1">
      <x v="2"/>
    </i>
    <i r="1" i="1">
      <x v="3"/>
    </i>
    <i r="1" i="1">
      <x v="4"/>
    </i>
    <i r="1" i="1">
      <x v="5"/>
    </i>
    <i r="1" i="1">
      <x v="6"/>
    </i>
    <i r="1" i="1">
      <x v="7"/>
    </i>
    <i r="1" i="1">
      <x v="8"/>
    </i>
    <i r="1" i="1">
      <x v="9"/>
    </i>
    <i i="2">
      <x v="2"/>
      <x/>
    </i>
    <i r="1" i="2">
      <x v="1"/>
    </i>
    <i r="1" i="2">
      <x v="2"/>
    </i>
    <i r="1" i="2">
      <x v="3"/>
    </i>
    <i r="1" i="2">
      <x v="4"/>
    </i>
    <i r="1" i="2">
      <x v="5"/>
    </i>
    <i r="1" i="2">
      <x v="6"/>
    </i>
    <i r="1" i="2">
      <x v="7"/>
    </i>
    <i r="1" i="2">
      <x v="8"/>
    </i>
    <i r="1" i="2">
      <x v="9"/>
    </i>
    <i i="3">
      <x v="3"/>
      <x/>
    </i>
    <i r="1" i="3">
      <x v="1"/>
    </i>
    <i r="1" i="3">
      <x v="2"/>
    </i>
    <i r="1" i="3">
      <x v="3"/>
    </i>
    <i r="1" i="3">
      <x v="4"/>
    </i>
    <i r="1" i="3">
      <x v="5"/>
    </i>
    <i r="1" i="3">
      <x v="6"/>
    </i>
    <i r="1" i="3">
      <x v="7"/>
    </i>
    <i r="1" i="3">
      <x v="8"/>
    </i>
    <i r="1" i="3">
      <x v="9"/>
    </i>
  </rowItems>
  <colFields count="1">
    <field x="16"/>
  </colFields>
  <colItems count="6">
    <i>
      <x/>
    </i>
    <i>
      <x v="1"/>
    </i>
    <i>
      <x v="2"/>
    </i>
    <i>
      <x v="3"/>
    </i>
    <i>
      <x v="4"/>
    </i>
    <i>
      <x v="5"/>
    </i>
  </colItems>
  <pageFields count="1">
    <pageField fld="9" item="0" hier="-1"/>
  </pageFields>
  <dataFields count="4">
    <dataField name="Sum of Closed_Count" fld="10" baseField="0" baseItem="0"/>
    <dataField name="Sum of CwPL_Count" fld="11" baseField="0" baseItem="0"/>
    <dataField name="Sum of CwPL_XS_Count" fld="12" baseField="0" baseItem="0"/>
    <dataField name="Sum of CwPAO_Count" fld="1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7" cacheId="0" dataOnRows="1" dataPosition="0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compact="0" compactData="0" multipleFieldFilters="0">
  <location ref="A66:H107" firstHeaderRow="1" firstDataRow="2" firstDataCol="2" rowPageCount="1" colPageCount="1"/>
  <pivotFields count="22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multipleItemSelectionAllowed="1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multipleItemSelectionAllowed="1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3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3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3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3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12">
        <item x="1"/>
        <item x="0"/>
        <item x="3"/>
        <item x="2"/>
        <item x="4"/>
        <item x="5"/>
        <item x="6"/>
        <item x="7"/>
        <item x="8"/>
        <item x="9"/>
        <item x="10"/>
        <item x="1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3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3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3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3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3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-2"/>
    <field x="2"/>
  </rowFields>
  <rowItems count="4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i="1">
      <x v="1"/>
      <x/>
    </i>
    <i r="1" i="1">
      <x v="1"/>
    </i>
    <i r="1" i="1">
      <x v="2"/>
    </i>
    <i r="1" i="1">
      <x v="3"/>
    </i>
    <i r="1" i="1">
      <x v="4"/>
    </i>
    <i r="1" i="1">
      <x v="5"/>
    </i>
    <i r="1" i="1">
      <x v="6"/>
    </i>
    <i r="1" i="1">
      <x v="7"/>
    </i>
    <i r="1" i="1">
      <x v="8"/>
    </i>
    <i r="1" i="1">
      <x v="9"/>
    </i>
    <i i="2">
      <x v="2"/>
      <x/>
    </i>
    <i r="1" i="2">
      <x v="1"/>
    </i>
    <i r="1" i="2">
      <x v="2"/>
    </i>
    <i r="1" i="2">
      <x v="3"/>
    </i>
    <i r="1" i="2">
      <x v="4"/>
    </i>
    <i r="1" i="2">
      <x v="5"/>
    </i>
    <i r="1" i="2">
      <x v="6"/>
    </i>
    <i r="1" i="2">
      <x v="7"/>
    </i>
    <i r="1" i="2">
      <x v="8"/>
    </i>
    <i r="1" i="2">
      <x v="9"/>
    </i>
    <i i="3">
      <x v="3"/>
      <x/>
    </i>
    <i r="1" i="3">
      <x v="1"/>
    </i>
    <i r="1" i="3">
      <x v="2"/>
    </i>
    <i r="1" i="3">
      <x v="3"/>
    </i>
    <i r="1" i="3">
      <x v="4"/>
    </i>
    <i r="1" i="3">
      <x v="5"/>
    </i>
    <i r="1" i="3">
      <x v="6"/>
    </i>
    <i r="1" i="3">
      <x v="7"/>
    </i>
    <i r="1" i="3">
      <x v="8"/>
    </i>
    <i r="1" i="3">
      <x v="9"/>
    </i>
  </rowItems>
  <colFields count="1">
    <field x="16"/>
  </colFields>
  <colItems count="6">
    <i>
      <x/>
    </i>
    <i>
      <x v="1"/>
    </i>
    <i>
      <x v="2"/>
    </i>
    <i>
      <x v="3"/>
    </i>
    <i>
      <x v="4"/>
    </i>
    <i>
      <x v="5"/>
    </i>
  </colItems>
  <pageFields count="1">
    <pageField fld="9" item="0" hier="-1"/>
  </pageFields>
  <dataFields count="4">
    <dataField name="Sum of CwPL_Ltd_Paid_Loss" fld="18" baseField="0" baseItem="0"/>
    <dataField name="Sum of CwPL_XS_Paid_Loss" fld="19" baseField="0" baseItem="0"/>
    <dataField name="Sum of CwPL_Paid_ALAE" fld="20" baseField="0" baseItem="0"/>
    <dataField name="Sum of CwPAO_Paid_ALAE" fld="21" baseField="0" baseItem="0"/>
  </dataFields>
  <formats count="3">
    <format dxfId="2">
      <pivotArea outline="0" collapsedLevelsAreSubtotals="1" fieldPosition="0"/>
    </format>
    <format dxfId="1">
      <pivotArea outline="0" collapsedLevelsAreSubtotals="1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PivotTable4" cacheId="0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compact="0" compactData="0" multipleFieldFilters="0">
  <location ref="A3:K14" firstHeaderRow="1" firstDataRow="2" firstDataCol="1"/>
  <pivotFields count="22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multipleItemSelectionAllowed="1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3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3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3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3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3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3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3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3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3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Fields count="1">
    <field x="15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colItems>
  <dataFields count="1">
    <dataField name="Sum of Rptd_Count" fld="8" baseField="0" baseItem="0" numFmtId="165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PivotTable8" cacheId="0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compact="0" compactData="0" multipleFieldFilters="0">
  <location ref="M3:AC13" firstHeaderRow="0" firstDataRow="1" firstDataCol="1"/>
  <pivotFields count="22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multipleItemSelectionAllowed="1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3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3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3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3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3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3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3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3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3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Fields count="1">
    <field x="-2"/>
  </colFields>
  <colItems count="16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</colItems>
  <dataFields count="16">
    <dataField name="Sum of Paid_Loss" fld="4" baseField="0" baseItem="0" numFmtId="43"/>
    <dataField name="Sum of Paid_ALAE" fld="5" baseField="0" baseItem="0" numFmtId="43"/>
    <dataField name="Sum of Case_Loss" fld="6" baseField="0" baseItem="0" numFmtId="43"/>
    <dataField name="Sum of Case_ALAE" fld="7" baseField="0" baseItem="0" numFmtId="43"/>
    <dataField name="Sum of Rptd_Count" fld="8" baseField="0" baseItem="0"/>
    <dataField name="Sum of Open_Count" fld="9" baseField="0" baseItem="0"/>
    <dataField name="Sum of Closed_Count" fld="10" baseField="0" baseItem="0"/>
    <dataField name="Sum of CwPL_Count" fld="11" baseField="0" baseItem="0"/>
    <dataField name="Sum of CwPL_XS_Count" fld="12" baseField="0" baseItem="0"/>
    <dataField name="Sum of CwPAO_Count" fld="13" baseField="0" baseItem="0"/>
    <dataField name="Sum of CwoP_Count" fld="14" baseField="0" baseItem="0"/>
    <dataField name="Sum of CwPL_Paid_Loss" fld="17" baseField="0" baseItem="0" numFmtId="43"/>
    <dataField name="Sum of CwPL_Ltd_Paid_Loss" fld="18" baseField="0" baseItem="0" numFmtId="43"/>
    <dataField name="Sum of CwPL_XS_Paid_Loss" fld="19" baseField="0" baseItem="0" numFmtId="43"/>
    <dataField name="Sum of CwPL_Paid_ALAE" fld="20" baseField="0" baseItem="0" numFmtId="43"/>
    <dataField name="Sum of CwPAO_Paid_ALAE" fld="21" baseField="0" baseItem="0" numFmtId="43"/>
  </dataFields>
  <formats count="2">
    <format dxfId="4">
      <pivotArea outline="0" fieldPosition="0">
        <references count="1">
          <reference field="4294967294" count="4" selected="0">
            <x v="0"/>
            <x v="1"/>
            <x v="2"/>
            <x v="3"/>
          </reference>
        </references>
      </pivotArea>
    </format>
    <format dxfId="3">
      <pivotArea outline="0" fieldPosition="0">
        <references count="1">
          <reference field="4294967294" count="5" selected="0">
            <x v="11"/>
            <x v="12"/>
            <x v="13"/>
            <x v="14"/>
            <x v="1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ivotTable" Target="../pivotTables/pivotTable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77"/>
  <sheetViews>
    <sheetView showGridLines="0" tabSelected="1" zoomScaleNormal="100" workbookViewId="0"/>
  </sheetViews>
  <sheetFormatPr defaultRowHeight="15" x14ac:dyDescent="0.25"/>
  <cols>
    <col min="1" max="1" width="14.28515625" customWidth="1"/>
    <col min="2" max="3" width="11.42578125" customWidth="1"/>
    <col min="4" max="4" width="10.7109375" customWidth="1"/>
    <col min="5" max="8" width="10" customWidth="1"/>
    <col min="9" max="15" width="10.7109375" customWidth="1"/>
  </cols>
  <sheetData>
    <row r="1" spans="1:8" x14ac:dyDescent="0.25">
      <c r="A1" s="53" t="s">
        <v>0</v>
      </c>
    </row>
    <row r="2" spans="1:8" x14ac:dyDescent="0.25">
      <c r="A2" s="53" t="s">
        <v>1</v>
      </c>
    </row>
    <row r="4" spans="1:8" x14ac:dyDescent="0.25">
      <c r="A4" s="14" t="s">
        <v>2</v>
      </c>
    </row>
    <row r="5" spans="1:8" x14ac:dyDescent="0.25">
      <c r="A5" s="14"/>
    </row>
    <row r="6" spans="1:8" x14ac:dyDescent="0.25">
      <c r="A6" s="56" t="s">
        <v>3</v>
      </c>
    </row>
    <row r="7" spans="1:8" x14ac:dyDescent="0.25">
      <c r="B7" s="59" t="s">
        <v>4</v>
      </c>
      <c r="C7" s="59" t="s">
        <v>5</v>
      </c>
      <c r="D7" s="59" t="s">
        <v>6</v>
      </c>
      <c r="E7" s="59" t="s">
        <v>7</v>
      </c>
      <c r="F7" s="59" t="s">
        <v>8</v>
      </c>
      <c r="G7" s="59" t="s">
        <v>9</v>
      </c>
      <c r="H7" s="59" t="s">
        <v>10</v>
      </c>
    </row>
    <row r="8" spans="1:8" x14ac:dyDescent="0.25">
      <c r="B8" s="59" t="s">
        <v>11</v>
      </c>
      <c r="C8" s="59" t="s">
        <v>12</v>
      </c>
      <c r="D8" s="59" t="s">
        <v>13</v>
      </c>
      <c r="E8" s="59" t="s">
        <v>14</v>
      </c>
      <c r="F8" s="59" t="s">
        <v>14</v>
      </c>
      <c r="G8" s="59" t="s">
        <v>15</v>
      </c>
      <c r="H8" s="59" t="s">
        <v>15</v>
      </c>
    </row>
    <row r="9" spans="1:8" x14ac:dyDescent="0.25">
      <c r="A9" s="60" t="s">
        <v>16</v>
      </c>
      <c r="B9" s="61" t="s">
        <v>17</v>
      </c>
      <c r="C9" s="61" t="s">
        <v>17</v>
      </c>
      <c r="D9" s="61" t="s">
        <v>17</v>
      </c>
      <c r="E9" s="61" t="s">
        <v>11</v>
      </c>
      <c r="F9" s="61" t="s">
        <v>18</v>
      </c>
      <c r="G9" s="61" t="s">
        <v>11</v>
      </c>
      <c r="H9" s="61" t="s">
        <v>18</v>
      </c>
    </row>
    <row r="10" spans="1:8" x14ac:dyDescent="0.25">
      <c r="A10" t="str">
        <f>lossrun!A2</f>
        <v>CN000000001</v>
      </c>
      <c r="B10">
        <f>lossrun!B2</f>
        <v>2010</v>
      </c>
      <c r="C10">
        <f>lossrun!C2</f>
        <v>2010</v>
      </c>
      <c r="D10">
        <f>lossrun!D2</f>
        <v>2011</v>
      </c>
      <c r="E10" s="33">
        <f>lossrun!E2</f>
        <v>0</v>
      </c>
      <c r="F10" s="33">
        <f>lossrun!F2</f>
        <v>2.8556737269106423</v>
      </c>
      <c r="G10" s="33">
        <f>lossrun!G2</f>
        <v>0</v>
      </c>
      <c r="H10" s="33">
        <f>lossrun!H2</f>
        <v>0</v>
      </c>
    </row>
    <row r="11" spans="1:8" x14ac:dyDescent="0.25">
      <c r="A11" t="str">
        <f>lossrun!A44</f>
        <v>CN000000043</v>
      </c>
      <c r="B11">
        <f>lossrun!B44</f>
        <v>2010</v>
      </c>
      <c r="C11">
        <f>lossrun!C44</f>
        <v>2012</v>
      </c>
      <c r="D11">
        <f>lossrun!D44</f>
        <v>2014</v>
      </c>
      <c r="E11" s="33">
        <f>lossrun!E44</f>
        <v>584.2468252762435</v>
      </c>
      <c r="F11" s="33">
        <f>lossrun!F44</f>
        <v>21.708817205261543</v>
      </c>
      <c r="G11" s="33">
        <f>lossrun!G44</f>
        <v>0</v>
      </c>
      <c r="H11" s="33">
        <f>lossrun!H44</f>
        <v>0</v>
      </c>
    </row>
    <row r="12" spans="1:8" x14ac:dyDescent="0.25">
      <c r="A12" t="str">
        <f>lossrun!A60</f>
        <v>CN000000059</v>
      </c>
      <c r="B12">
        <f>lossrun!B60</f>
        <v>2012</v>
      </c>
      <c r="C12">
        <f>lossrun!C60</f>
        <v>2012</v>
      </c>
      <c r="D12">
        <f>lossrun!D60</f>
        <v>2014</v>
      </c>
      <c r="E12" s="33">
        <f>lossrun!E60</f>
        <v>23.36374784163932</v>
      </c>
      <c r="F12" s="33">
        <f>lossrun!F60</f>
        <v>19.878793968939362</v>
      </c>
      <c r="G12" s="33">
        <f>lossrun!G60</f>
        <v>0</v>
      </c>
      <c r="H12" s="33">
        <f>lossrun!H60</f>
        <v>0</v>
      </c>
    </row>
    <row r="13" spans="1:8" x14ac:dyDescent="0.25">
      <c r="A13" t="str">
        <f>lossrun!A103</f>
        <v>CN000000102</v>
      </c>
      <c r="B13">
        <f>lossrun!B103</f>
        <v>2010</v>
      </c>
      <c r="C13">
        <f>lossrun!C103</f>
        <v>2013</v>
      </c>
      <c r="D13">
        <f>lossrun!D103</f>
        <v>2013</v>
      </c>
      <c r="E13" s="33">
        <f>lossrun!E103</f>
        <v>0</v>
      </c>
      <c r="F13" s="33">
        <f>lossrun!F103</f>
        <v>0.61398014512863031</v>
      </c>
      <c r="G13" s="33">
        <f>lossrun!G103</f>
        <v>0</v>
      </c>
      <c r="H13" s="33">
        <f>lossrun!H103</f>
        <v>0</v>
      </c>
    </row>
    <row r="14" spans="1:8" x14ac:dyDescent="0.25">
      <c r="A14" t="str">
        <f>lossrun!A150</f>
        <v>CN000000149</v>
      </c>
      <c r="B14">
        <f>lossrun!B150</f>
        <v>2012</v>
      </c>
      <c r="C14">
        <f>lossrun!C150</f>
        <v>2014</v>
      </c>
      <c r="D14">
        <f>lossrun!D150</f>
        <v>2014</v>
      </c>
      <c r="E14" s="33">
        <f>lossrun!E150</f>
        <v>0</v>
      </c>
      <c r="F14" s="33">
        <f>lossrun!F150</f>
        <v>0.99191470954388417</v>
      </c>
      <c r="G14" s="33">
        <f>lossrun!G150</f>
        <v>0</v>
      </c>
      <c r="H14" s="33">
        <f>lossrun!H150</f>
        <v>0</v>
      </c>
    </row>
    <row r="15" spans="1:8" x14ac:dyDescent="0.25">
      <c r="A15" t="str">
        <f>lossrun!A204</f>
        <v>CN000000203</v>
      </c>
      <c r="B15">
        <f>lossrun!B204</f>
        <v>2010</v>
      </c>
      <c r="C15">
        <f>lossrun!C204</f>
        <v>2015</v>
      </c>
      <c r="D15">
        <f>lossrun!D204</f>
        <v>2016</v>
      </c>
      <c r="E15" s="33">
        <f>lossrun!E204</f>
        <v>0</v>
      </c>
      <c r="F15" s="33">
        <f>lossrun!F204</f>
        <v>0</v>
      </c>
      <c r="G15" s="33">
        <f>lossrun!G204</f>
        <v>0</v>
      </c>
      <c r="H15" s="33">
        <f>lossrun!H204</f>
        <v>0</v>
      </c>
    </row>
    <row r="16" spans="1:8" x14ac:dyDescent="0.25">
      <c r="A16" t="str">
        <f>lossrun!A223</f>
        <v>CN000000222</v>
      </c>
      <c r="B16">
        <f>lossrun!B223</f>
        <v>2014</v>
      </c>
      <c r="C16">
        <f>lossrun!C223</f>
        <v>2015</v>
      </c>
      <c r="D16">
        <f>lossrun!D223</f>
        <v>2015</v>
      </c>
      <c r="E16" s="33">
        <f>lossrun!E223</f>
        <v>0</v>
      </c>
      <c r="F16" s="33">
        <f>lossrun!F223</f>
        <v>0.98606335742299944</v>
      </c>
      <c r="G16" s="33">
        <f>lossrun!G223</f>
        <v>0</v>
      </c>
      <c r="H16" s="33">
        <f>lossrun!H223</f>
        <v>0</v>
      </c>
    </row>
    <row r="17" spans="1:12" x14ac:dyDescent="0.25">
      <c r="A17" t="str">
        <f>lossrun!A287</f>
        <v>CN000000286</v>
      </c>
      <c r="B17">
        <f>lossrun!B287</f>
        <v>2014</v>
      </c>
      <c r="C17">
        <f>lossrun!C287</f>
        <v>2016</v>
      </c>
      <c r="D17">
        <f>lossrun!D287</f>
        <v>2016</v>
      </c>
      <c r="E17" s="33">
        <f>lossrun!E287</f>
        <v>0</v>
      </c>
      <c r="F17" s="33">
        <f>lossrun!F287</f>
        <v>0.92239330135753272</v>
      </c>
      <c r="G17" s="33">
        <f>lossrun!G287</f>
        <v>0</v>
      </c>
      <c r="H17" s="33">
        <f>lossrun!H287</f>
        <v>0</v>
      </c>
    </row>
    <row r="18" spans="1:12" x14ac:dyDescent="0.25">
      <c r="A18" t="str">
        <f>lossrun!A300</f>
        <v>CN000000299</v>
      </c>
      <c r="B18">
        <f>lossrun!B300</f>
        <v>2015</v>
      </c>
      <c r="C18">
        <f>lossrun!C300</f>
        <v>2016</v>
      </c>
      <c r="D18">
        <f>lossrun!D300</f>
        <v>2016</v>
      </c>
      <c r="E18" s="33">
        <f>lossrun!E300</f>
        <v>0</v>
      </c>
      <c r="F18" s="33">
        <f>lossrun!F300</f>
        <v>1.3461429348372467</v>
      </c>
      <c r="G18" s="33">
        <f>lossrun!G300</f>
        <v>0</v>
      </c>
      <c r="H18" s="33">
        <f>lossrun!H300</f>
        <v>0</v>
      </c>
    </row>
    <row r="19" spans="1:12" x14ac:dyDescent="0.25">
      <c r="A19" t="str">
        <f>lossrun!A325</f>
        <v>CN000000324</v>
      </c>
      <c r="B19">
        <f>lossrun!B325</f>
        <v>2015</v>
      </c>
      <c r="C19">
        <f>lossrun!C325</f>
        <v>2016</v>
      </c>
      <c r="D19">
        <f>lossrun!D325</f>
        <v>2018</v>
      </c>
      <c r="E19" s="33">
        <f>lossrun!E325</f>
        <v>0</v>
      </c>
      <c r="F19" s="33">
        <f>lossrun!F325</f>
        <v>0</v>
      </c>
      <c r="G19" s="33">
        <f>lossrun!G325</f>
        <v>0</v>
      </c>
      <c r="H19" s="33">
        <f>lossrun!H325</f>
        <v>0</v>
      </c>
    </row>
    <row r="20" spans="1:12" x14ac:dyDescent="0.25">
      <c r="A20" t="str">
        <f>lossrun!A336</f>
        <v>CN000000335</v>
      </c>
      <c r="B20">
        <f>lossrun!B336</f>
        <v>2015</v>
      </c>
      <c r="C20">
        <f>lossrun!C336</f>
        <v>2016</v>
      </c>
      <c r="D20">
        <f>lossrun!D336</f>
        <v>2016</v>
      </c>
      <c r="E20" s="33">
        <f>lossrun!E336</f>
        <v>0</v>
      </c>
      <c r="F20" s="33">
        <f>lossrun!F336</f>
        <v>0.73987682634187357</v>
      </c>
      <c r="G20" s="33">
        <f>lossrun!G336</f>
        <v>0</v>
      </c>
      <c r="H20" s="33">
        <f>lossrun!H336</f>
        <v>0</v>
      </c>
    </row>
    <row r="21" spans="1:12" x14ac:dyDescent="0.25">
      <c r="A21" t="str">
        <f>lossrun!A375</f>
        <v>CN000000374</v>
      </c>
      <c r="B21">
        <f>lossrun!B375</f>
        <v>2013</v>
      </c>
      <c r="C21">
        <f>lossrun!C375</f>
        <v>2017</v>
      </c>
      <c r="D21">
        <f>lossrun!D375</f>
        <v>2018</v>
      </c>
      <c r="E21" s="33">
        <f>lossrun!E375</f>
        <v>19.712007191395923</v>
      </c>
      <c r="F21" s="33">
        <f>lossrun!F375</f>
        <v>16.945920698008752</v>
      </c>
      <c r="G21" s="33">
        <f>lossrun!G375</f>
        <v>0</v>
      </c>
      <c r="H21" s="33">
        <f>lossrun!H375</f>
        <v>0</v>
      </c>
    </row>
    <row r="22" spans="1:12" x14ac:dyDescent="0.25">
      <c r="A22" t="str">
        <f>lossrun!A394</f>
        <v>CN000000393</v>
      </c>
      <c r="B22">
        <f>lossrun!B394</f>
        <v>2016</v>
      </c>
      <c r="C22">
        <f>lossrun!C394</f>
        <v>2017</v>
      </c>
      <c r="E22" s="33">
        <f>lossrun!E394</f>
        <v>0</v>
      </c>
      <c r="F22" s="33">
        <f>lossrun!F394</f>
        <v>0</v>
      </c>
      <c r="G22" s="33">
        <f>lossrun!G394</f>
        <v>59.184379834862511</v>
      </c>
      <c r="H22" s="33">
        <f>lossrun!H394</f>
        <v>47.810143461964458</v>
      </c>
    </row>
    <row r="23" spans="1:12" x14ac:dyDescent="0.25">
      <c r="A23" t="str">
        <f>lossrun!A415</f>
        <v>CN000000414</v>
      </c>
      <c r="B23">
        <f>lossrun!B415</f>
        <v>2010</v>
      </c>
      <c r="C23">
        <f>lossrun!C415</f>
        <v>2017</v>
      </c>
      <c r="D23">
        <f>lossrun!D415</f>
        <v>2018</v>
      </c>
      <c r="E23" s="33">
        <f>lossrun!E415</f>
        <v>35.561784674595152</v>
      </c>
      <c r="F23" s="33">
        <f>lossrun!F415</f>
        <v>16.515345663458028</v>
      </c>
      <c r="G23" s="33">
        <f>lossrun!G415</f>
        <v>0</v>
      </c>
      <c r="H23" s="33">
        <f>lossrun!H415</f>
        <v>0</v>
      </c>
    </row>
    <row r="24" spans="1:12" x14ac:dyDescent="0.25">
      <c r="A24" t="str">
        <f>lossrun!A467</f>
        <v>CN000000466</v>
      </c>
      <c r="B24">
        <f>lossrun!B467</f>
        <v>2015</v>
      </c>
      <c r="C24">
        <f>lossrun!C467</f>
        <v>2017</v>
      </c>
      <c r="E24" s="33">
        <f>lossrun!E467</f>
        <v>0</v>
      </c>
      <c r="F24" s="33">
        <f>lossrun!F467</f>
        <v>0</v>
      </c>
      <c r="G24" s="33">
        <f>lossrun!G467</f>
        <v>227.87333707216956</v>
      </c>
      <c r="H24" s="33">
        <f>lossrun!H467</f>
        <v>42.91361396967536</v>
      </c>
    </row>
    <row r="27" spans="1:12" x14ac:dyDescent="0.25">
      <c r="A27" s="56" t="s">
        <v>19</v>
      </c>
    </row>
    <row r="28" spans="1:12" x14ac:dyDescent="0.25">
      <c r="B28" s="59" t="s">
        <v>20</v>
      </c>
      <c r="C28" s="59" t="s">
        <v>21</v>
      </c>
      <c r="D28" s="59" t="s">
        <v>22</v>
      </c>
      <c r="E28" s="59" t="s">
        <v>23</v>
      </c>
      <c r="F28" s="59" t="s">
        <v>24</v>
      </c>
      <c r="G28" s="59" t="s">
        <v>25</v>
      </c>
      <c r="H28" s="59" t="s">
        <v>26</v>
      </c>
      <c r="I28" s="59" t="s">
        <v>27</v>
      </c>
      <c r="J28" s="59" t="s">
        <v>28</v>
      </c>
      <c r="K28" s="59" t="s">
        <v>29</v>
      </c>
      <c r="L28" s="59" t="s">
        <v>30</v>
      </c>
    </row>
    <row r="29" spans="1:12" x14ac:dyDescent="0.25">
      <c r="B29" s="59" t="s">
        <v>31</v>
      </c>
      <c r="C29" s="59" t="s">
        <v>32</v>
      </c>
      <c r="D29" s="59" t="s">
        <v>33</v>
      </c>
      <c r="E29" s="59" t="s">
        <v>34</v>
      </c>
      <c r="F29" s="59" t="s">
        <v>35</v>
      </c>
      <c r="G29" s="59" t="s">
        <v>36</v>
      </c>
      <c r="H29" s="59" t="s">
        <v>37</v>
      </c>
      <c r="I29" s="59" t="s">
        <v>38</v>
      </c>
      <c r="J29" s="59" t="s">
        <v>36</v>
      </c>
      <c r="K29" s="59" t="s">
        <v>35</v>
      </c>
      <c r="L29" s="59" t="s">
        <v>37</v>
      </c>
    </row>
    <row r="30" spans="1:12" x14ac:dyDescent="0.25">
      <c r="A30" s="60" t="s">
        <v>16</v>
      </c>
      <c r="B30" s="61" t="s">
        <v>39</v>
      </c>
      <c r="C30" s="61" t="s">
        <v>40</v>
      </c>
      <c r="D30" s="61" t="s">
        <v>41</v>
      </c>
      <c r="E30" s="61" t="s">
        <v>41</v>
      </c>
      <c r="F30" s="61" t="s">
        <v>41</v>
      </c>
      <c r="G30" s="61" t="s">
        <v>41</v>
      </c>
      <c r="H30" s="61" t="s">
        <v>41</v>
      </c>
      <c r="I30" s="61" t="s">
        <v>42</v>
      </c>
      <c r="J30" s="61" t="s">
        <v>42</v>
      </c>
      <c r="K30" s="61" t="s">
        <v>43</v>
      </c>
      <c r="L30" s="61" t="s">
        <v>43</v>
      </c>
    </row>
    <row r="31" spans="1:12" x14ac:dyDescent="0.25">
      <c r="A31" t="str">
        <f>A10</f>
        <v>CN000000001</v>
      </c>
      <c r="B31">
        <f t="shared" ref="B31:C39" si="0">(C10-B10+1)*12</f>
        <v>12</v>
      </c>
      <c r="C31">
        <f t="shared" si="0"/>
        <v>24</v>
      </c>
      <c r="D31">
        <f>1</f>
        <v>1</v>
      </c>
      <c r="E31">
        <f t="shared" ref="E31:E45" si="1">(D10=0)*1</f>
        <v>0</v>
      </c>
      <c r="F31">
        <f t="shared" ref="F31:F45" si="2">(1-E31)*(E10&gt;0)</f>
        <v>0</v>
      </c>
      <c r="G31">
        <f t="shared" ref="G31:G45" si="3">F31*(E10&gt;200)</f>
        <v>0</v>
      </c>
      <c r="H31">
        <f t="shared" ref="H31:H45" si="4">(D31-E31-F31)*(F10&gt;0)</f>
        <v>1</v>
      </c>
      <c r="I31" s="33">
        <f t="shared" ref="I31:I45" si="5">MIN(200, F31*E10)</f>
        <v>0</v>
      </c>
      <c r="J31" s="33">
        <f t="shared" ref="J31:J45" si="6">F31*(E10-I31)</f>
        <v>0</v>
      </c>
      <c r="K31" s="33">
        <f t="shared" ref="K31:K45" si="7">F31*F10</f>
        <v>0</v>
      </c>
      <c r="L31" s="33">
        <f t="shared" ref="L31:L45" si="8">H31*F10</f>
        <v>2.8556737269106423</v>
      </c>
    </row>
    <row r="32" spans="1:12" x14ac:dyDescent="0.25">
      <c r="A32" t="str">
        <f t="shared" ref="A32:A45" si="9">A11</f>
        <v>CN000000043</v>
      </c>
      <c r="B32">
        <f t="shared" si="0"/>
        <v>36</v>
      </c>
      <c r="C32">
        <f t="shared" si="0"/>
        <v>36</v>
      </c>
      <c r="D32">
        <f>1</f>
        <v>1</v>
      </c>
      <c r="E32">
        <f t="shared" si="1"/>
        <v>0</v>
      </c>
      <c r="F32">
        <f t="shared" si="2"/>
        <v>1</v>
      </c>
      <c r="G32">
        <f t="shared" si="3"/>
        <v>1</v>
      </c>
      <c r="H32">
        <f t="shared" si="4"/>
        <v>0</v>
      </c>
      <c r="I32" s="33">
        <f t="shared" si="5"/>
        <v>200</v>
      </c>
      <c r="J32" s="33">
        <f t="shared" si="6"/>
        <v>384.2468252762435</v>
      </c>
      <c r="K32" s="33">
        <f t="shared" si="7"/>
        <v>21.708817205261543</v>
      </c>
      <c r="L32" s="33">
        <f t="shared" si="8"/>
        <v>0</v>
      </c>
    </row>
    <row r="33" spans="1:12" x14ac:dyDescent="0.25">
      <c r="A33" t="str">
        <f t="shared" si="9"/>
        <v>CN000000059</v>
      </c>
      <c r="B33">
        <f t="shared" si="0"/>
        <v>12</v>
      </c>
      <c r="C33">
        <f t="shared" si="0"/>
        <v>36</v>
      </c>
      <c r="D33">
        <f>1</f>
        <v>1</v>
      </c>
      <c r="E33">
        <f t="shared" si="1"/>
        <v>0</v>
      </c>
      <c r="F33">
        <f t="shared" si="2"/>
        <v>1</v>
      </c>
      <c r="G33">
        <f t="shared" si="3"/>
        <v>0</v>
      </c>
      <c r="H33">
        <f t="shared" si="4"/>
        <v>0</v>
      </c>
      <c r="I33" s="33">
        <f t="shared" si="5"/>
        <v>23.36374784163932</v>
      </c>
      <c r="J33" s="33">
        <f t="shared" si="6"/>
        <v>0</v>
      </c>
      <c r="K33" s="33">
        <f t="shared" si="7"/>
        <v>19.878793968939362</v>
      </c>
      <c r="L33" s="33">
        <f t="shared" si="8"/>
        <v>0</v>
      </c>
    </row>
    <row r="34" spans="1:12" x14ac:dyDescent="0.25">
      <c r="A34" t="str">
        <f t="shared" si="9"/>
        <v>CN000000102</v>
      </c>
      <c r="B34">
        <f t="shared" si="0"/>
        <v>48</v>
      </c>
      <c r="C34">
        <f t="shared" si="0"/>
        <v>12</v>
      </c>
      <c r="D34">
        <f>1</f>
        <v>1</v>
      </c>
      <c r="E34">
        <f t="shared" si="1"/>
        <v>0</v>
      </c>
      <c r="F34">
        <f t="shared" si="2"/>
        <v>0</v>
      </c>
      <c r="G34">
        <f t="shared" si="3"/>
        <v>0</v>
      </c>
      <c r="H34">
        <f t="shared" si="4"/>
        <v>1</v>
      </c>
      <c r="I34" s="33">
        <f t="shared" si="5"/>
        <v>0</v>
      </c>
      <c r="J34" s="33">
        <f t="shared" si="6"/>
        <v>0</v>
      </c>
      <c r="K34" s="33">
        <f t="shared" si="7"/>
        <v>0</v>
      </c>
      <c r="L34" s="33">
        <f t="shared" si="8"/>
        <v>0.61398014512863031</v>
      </c>
    </row>
    <row r="35" spans="1:12" x14ac:dyDescent="0.25">
      <c r="A35" t="str">
        <f t="shared" si="9"/>
        <v>CN000000149</v>
      </c>
      <c r="B35">
        <f t="shared" si="0"/>
        <v>36</v>
      </c>
      <c r="C35">
        <f t="shared" si="0"/>
        <v>12</v>
      </c>
      <c r="D35">
        <f>1</f>
        <v>1</v>
      </c>
      <c r="E35">
        <f t="shared" si="1"/>
        <v>0</v>
      </c>
      <c r="F35">
        <f t="shared" si="2"/>
        <v>0</v>
      </c>
      <c r="G35">
        <f t="shared" si="3"/>
        <v>0</v>
      </c>
      <c r="H35">
        <f t="shared" si="4"/>
        <v>1</v>
      </c>
      <c r="I35" s="33">
        <f t="shared" si="5"/>
        <v>0</v>
      </c>
      <c r="J35" s="33">
        <f t="shared" si="6"/>
        <v>0</v>
      </c>
      <c r="K35" s="33">
        <f t="shared" si="7"/>
        <v>0</v>
      </c>
      <c r="L35" s="33">
        <f t="shared" si="8"/>
        <v>0.99191470954388417</v>
      </c>
    </row>
    <row r="36" spans="1:12" x14ac:dyDescent="0.25">
      <c r="A36" t="str">
        <f t="shared" si="9"/>
        <v>CN000000203</v>
      </c>
      <c r="B36">
        <f t="shared" si="0"/>
        <v>72</v>
      </c>
      <c r="C36">
        <f t="shared" si="0"/>
        <v>24</v>
      </c>
      <c r="D36">
        <f>1</f>
        <v>1</v>
      </c>
      <c r="E36">
        <f t="shared" si="1"/>
        <v>0</v>
      </c>
      <c r="F36">
        <f t="shared" si="2"/>
        <v>0</v>
      </c>
      <c r="G36">
        <f t="shared" si="3"/>
        <v>0</v>
      </c>
      <c r="H36">
        <f t="shared" si="4"/>
        <v>0</v>
      </c>
      <c r="I36" s="33">
        <f t="shared" si="5"/>
        <v>0</v>
      </c>
      <c r="J36" s="33">
        <f t="shared" si="6"/>
        <v>0</v>
      </c>
      <c r="K36" s="33">
        <f t="shared" si="7"/>
        <v>0</v>
      </c>
      <c r="L36" s="33">
        <f t="shared" si="8"/>
        <v>0</v>
      </c>
    </row>
    <row r="37" spans="1:12" x14ac:dyDescent="0.25">
      <c r="A37" t="str">
        <f t="shared" si="9"/>
        <v>CN000000222</v>
      </c>
      <c r="B37">
        <f t="shared" si="0"/>
        <v>24</v>
      </c>
      <c r="C37">
        <f t="shared" si="0"/>
        <v>12</v>
      </c>
      <c r="D37">
        <f>1</f>
        <v>1</v>
      </c>
      <c r="E37">
        <f t="shared" si="1"/>
        <v>0</v>
      </c>
      <c r="F37">
        <f t="shared" si="2"/>
        <v>0</v>
      </c>
      <c r="G37">
        <f t="shared" si="3"/>
        <v>0</v>
      </c>
      <c r="H37">
        <f t="shared" si="4"/>
        <v>1</v>
      </c>
      <c r="I37" s="33">
        <f t="shared" si="5"/>
        <v>0</v>
      </c>
      <c r="J37" s="33">
        <f t="shared" si="6"/>
        <v>0</v>
      </c>
      <c r="K37" s="33">
        <f t="shared" si="7"/>
        <v>0</v>
      </c>
      <c r="L37" s="33">
        <f t="shared" si="8"/>
        <v>0.98606335742299944</v>
      </c>
    </row>
    <row r="38" spans="1:12" x14ac:dyDescent="0.25">
      <c r="A38" t="str">
        <f t="shared" si="9"/>
        <v>CN000000286</v>
      </c>
      <c r="B38">
        <f t="shared" si="0"/>
        <v>36</v>
      </c>
      <c r="C38">
        <f t="shared" si="0"/>
        <v>12</v>
      </c>
      <c r="D38">
        <f>1</f>
        <v>1</v>
      </c>
      <c r="E38">
        <f t="shared" si="1"/>
        <v>0</v>
      </c>
      <c r="F38">
        <f t="shared" si="2"/>
        <v>0</v>
      </c>
      <c r="G38">
        <f t="shared" si="3"/>
        <v>0</v>
      </c>
      <c r="H38">
        <f t="shared" si="4"/>
        <v>1</v>
      </c>
      <c r="I38" s="33">
        <f t="shared" si="5"/>
        <v>0</v>
      </c>
      <c r="J38" s="33">
        <f t="shared" si="6"/>
        <v>0</v>
      </c>
      <c r="K38" s="33">
        <f t="shared" si="7"/>
        <v>0</v>
      </c>
      <c r="L38" s="33">
        <f t="shared" si="8"/>
        <v>0.92239330135753272</v>
      </c>
    </row>
    <row r="39" spans="1:12" x14ac:dyDescent="0.25">
      <c r="A39" t="str">
        <f t="shared" si="9"/>
        <v>CN000000299</v>
      </c>
      <c r="B39">
        <f t="shared" si="0"/>
        <v>24</v>
      </c>
      <c r="C39">
        <f t="shared" si="0"/>
        <v>12</v>
      </c>
      <c r="D39">
        <f>1</f>
        <v>1</v>
      </c>
      <c r="E39">
        <f t="shared" si="1"/>
        <v>0</v>
      </c>
      <c r="F39">
        <f t="shared" si="2"/>
        <v>0</v>
      </c>
      <c r="G39">
        <f t="shared" si="3"/>
        <v>0</v>
      </c>
      <c r="H39">
        <f t="shared" si="4"/>
        <v>1</v>
      </c>
      <c r="I39" s="33">
        <f t="shared" si="5"/>
        <v>0</v>
      </c>
      <c r="J39" s="33">
        <f t="shared" si="6"/>
        <v>0</v>
      </c>
      <c r="K39" s="33">
        <f t="shared" si="7"/>
        <v>0</v>
      </c>
      <c r="L39" s="33">
        <f t="shared" si="8"/>
        <v>1.3461429348372467</v>
      </c>
    </row>
    <row r="40" spans="1:12" x14ac:dyDescent="0.25">
      <c r="A40" t="str">
        <f t="shared" si="9"/>
        <v>CN000000324</v>
      </c>
      <c r="B40">
        <f t="shared" ref="B40:B45" si="10">(C19-B19+1)*12</f>
        <v>24</v>
      </c>
      <c r="C40">
        <f t="shared" ref="C40:C44" si="11">(D19-C19+1)*12</f>
        <v>36</v>
      </c>
      <c r="D40">
        <f>1</f>
        <v>1</v>
      </c>
      <c r="E40">
        <f t="shared" si="1"/>
        <v>0</v>
      </c>
      <c r="F40">
        <f t="shared" si="2"/>
        <v>0</v>
      </c>
      <c r="G40">
        <f t="shared" si="3"/>
        <v>0</v>
      </c>
      <c r="H40">
        <f t="shared" si="4"/>
        <v>0</v>
      </c>
      <c r="I40" s="33">
        <f t="shared" si="5"/>
        <v>0</v>
      </c>
      <c r="J40" s="33">
        <f t="shared" si="6"/>
        <v>0</v>
      </c>
      <c r="K40" s="33">
        <f t="shared" si="7"/>
        <v>0</v>
      </c>
      <c r="L40" s="33">
        <f t="shared" si="8"/>
        <v>0</v>
      </c>
    </row>
    <row r="41" spans="1:12" x14ac:dyDescent="0.25">
      <c r="A41" t="str">
        <f t="shared" si="9"/>
        <v>CN000000335</v>
      </c>
      <c r="B41">
        <f t="shared" si="10"/>
        <v>24</v>
      </c>
      <c r="C41">
        <f t="shared" si="11"/>
        <v>12</v>
      </c>
      <c r="D41">
        <f>1</f>
        <v>1</v>
      </c>
      <c r="E41">
        <f t="shared" si="1"/>
        <v>0</v>
      </c>
      <c r="F41">
        <f t="shared" si="2"/>
        <v>0</v>
      </c>
      <c r="G41">
        <f t="shared" si="3"/>
        <v>0</v>
      </c>
      <c r="H41">
        <f t="shared" si="4"/>
        <v>1</v>
      </c>
      <c r="I41" s="33">
        <f t="shared" si="5"/>
        <v>0</v>
      </c>
      <c r="J41" s="33">
        <f t="shared" si="6"/>
        <v>0</v>
      </c>
      <c r="K41" s="33">
        <f t="shared" si="7"/>
        <v>0</v>
      </c>
      <c r="L41" s="33">
        <f t="shared" si="8"/>
        <v>0.73987682634187357</v>
      </c>
    </row>
    <row r="42" spans="1:12" x14ac:dyDescent="0.25">
      <c r="A42" t="str">
        <f t="shared" si="9"/>
        <v>CN000000374</v>
      </c>
      <c r="B42">
        <f t="shared" si="10"/>
        <v>60</v>
      </c>
      <c r="C42">
        <f t="shared" si="11"/>
        <v>24</v>
      </c>
      <c r="D42">
        <f>1</f>
        <v>1</v>
      </c>
      <c r="E42">
        <f t="shared" si="1"/>
        <v>0</v>
      </c>
      <c r="F42">
        <f t="shared" si="2"/>
        <v>1</v>
      </c>
      <c r="G42">
        <f t="shared" si="3"/>
        <v>0</v>
      </c>
      <c r="H42">
        <f t="shared" si="4"/>
        <v>0</v>
      </c>
      <c r="I42" s="33">
        <f t="shared" si="5"/>
        <v>19.712007191395923</v>
      </c>
      <c r="J42" s="33">
        <f t="shared" si="6"/>
        <v>0</v>
      </c>
      <c r="K42" s="33">
        <f t="shared" si="7"/>
        <v>16.945920698008752</v>
      </c>
      <c r="L42" s="33">
        <f t="shared" si="8"/>
        <v>0</v>
      </c>
    </row>
    <row r="43" spans="1:12" x14ac:dyDescent="0.25">
      <c r="A43" t="str">
        <f t="shared" si="9"/>
        <v>CN000000393</v>
      </c>
      <c r="B43">
        <f t="shared" si="10"/>
        <v>24</v>
      </c>
      <c r="D43">
        <f>1</f>
        <v>1</v>
      </c>
      <c r="E43">
        <f t="shared" si="1"/>
        <v>1</v>
      </c>
      <c r="F43">
        <f t="shared" si="2"/>
        <v>0</v>
      </c>
      <c r="G43">
        <f t="shared" si="3"/>
        <v>0</v>
      </c>
      <c r="H43">
        <f t="shared" si="4"/>
        <v>0</v>
      </c>
      <c r="I43" s="33">
        <f t="shared" si="5"/>
        <v>0</v>
      </c>
      <c r="J43" s="33">
        <f t="shared" si="6"/>
        <v>0</v>
      </c>
      <c r="K43" s="33">
        <f t="shared" si="7"/>
        <v>0</v>
      </c>
      <c r="L43" s="33">
        <f t="shared" si="8"/>
        <v>0</v>
      </c>
    </row>
    <row r="44" spans="1:12" x14ac:dyDescent="0.25">
      <c r="A44" t="str">
        <f t="shared" si="9"/>
        <v>CN000000414</v>
      </c>
      <c r="B44">
        <f t="shared" si="10"/>
        <v>96</v>
      </c>
      <c r="C44">
        <f t="shared" si="11"/>
        <v>24</v>
      </c>
      <c r="D44">
        <f>1</f>
        <v>1</v>
      </c>
      <c r="E44">
        <f t="shared" si="1"/>
        <v>0</v>
      </c>
      <c r="F44">
        <f t="shared" si="2"/>
        <v>1</v>
      </c>
      <c r="G44">
        <f t="shared" si="3"/>
        <v>0</v>
      </c>
      <c r="H44">
        <f t="shared" si="4"/>
        <v>0</v>
      </c>
      <c r="I44" s="33">
        <f t="shared" si="5"/>
        <v>35.561784674595152</v>
      </c>
      <c r="J44" s="33">
        <f t="shared" si="6"/>
        <v>0</v>
      </c>
      <c r="K44" s="33">
        <f t="shared" si="7"/>
        <v>16.515345663458028</v>
      </c>
      <c r="L44" s="33">
        <f t="shared" si="8"/>
        <v>0</v>
      </c>
    </row>
    <row r="45" spans="1:12" x14ac:dyDescent="0.25">
      <c r="A45" t="str">
        <f t="shared" si="9"/>
        <v>CN000000466</v>
      </c>
      <c r="B45">
        <f t="shared" si="10"/>
        <v>36</v>
      </c>
      <c r="D45">
        <f>1</f>
        <v>1</v>
      </c>
      <c r="E45">
        <f t="shared" si="1"/>
        <v>1</v>
      </c>
      <c r="F45">
        <f t="shared" si="2"/>
        <v>0</v>
      </c>
      <c r="G45">
        <f t="shared" si="3"/>
        <v>0</v>
      </c>
      <c r="H45">
        <f t="shared" si="4"/>
        <v>0</v>
      </c>
      <c r="I45" s="33">
        <f t="shared" si="5"/>
        <v>0</v>
      </c>
      <c r="J45" s="33">
        <f t="shared" si="6"/>
        <v>0</v>
      </c>
      <c r="K45" s="33">
        <f t="shared" si="7"/>
        <v>0</v>
      </c>
      <c r="L45" s="33">
        <f t="shared" si="8"/>
        <v>0</v>
      </c>
    </row>
    <row r="48" spans="1:12" x14ac:dyDescent="0.25">
      <c r="A48" s="56" t="s">
        <v>44</v>
      </c>
    </row>
    <row r="50" spans="1:15" x14ac:dyDescent="0.25">
      <c r="A50" t="s">
        <v>45</v>
      </c>
      <c r="D50" t="s">
        <v>46</v>
      </c>
      <c r="I50" t="s">
        <v>47</v>
      </c>
    </row>
    <row r="51" spans="1:15" x14ac:dyDescent="0.25">
      <c r="A51" t="s">
        <v>48</v>
      </c>
      <c r="D51" t="s">
        <v>49</v>
      </c>
      <c r="I51" t="s">
        <v>50</v>
      </c>
    </row>
    <row r="52" spans="1:15" x14ac:dyDescent="0.25">
      <c r="A52" t="s">
        <v>51</v>
      </c>
      <c r="D52" t="s">
        <v>52</v>
      </c>
      <c r="I52" t="s">
        <v>53</v>
      </c>
    </row>
    <row r="53" spans="1:15" x14ac:dyDescent="0.25">
      <c r="D53" t="s">
        <v>54</v>
      </c>
      <c r="I53" t="s">
        <v>55</v>
      </c>
    </row>
    <row r="56" spans="1:15" x14ac:dyDescent="0.25">
      <c r="A56" s="14" t="s">
        <v>56</v>
      </c>
    </row>
    <row r="58" spans="1:15" x14ac:dyDescent="0.25">
      <c r="A58" s="29"/>
      <c r="G58" s="40"/>
      <c r="H58" s="39" t="s">
        <v>57</v>
      </c>
      <c r="I58" s="39"/>
      <c r="J58" s="39"/>
      <c r="K58" s="39"/>
      <c r="L58" s="39"/>
      <c r="M58" s="39"/>
      <c r="N58" s="39"/>
      <c r="O58" s="62"/>
    </row>
    <row r="59" spans="1:15" x14ac:dyDescent="0.25">
      <c r="A59" s="29"/>
      <c r="B59" s="39" t="s">
        <v>58</v>
      </c>
      <c r="C59" s="39"/>
      <c r="D59" s="39"/>
      <c r="E59" s="39"/>
      <c r="F59" s="39"/>
      <c r="G59" s="40"/>
      <c r="H59" s="21" t="s">
        <v>35</v>
      </c>
      <c r="I59" s="21" t="s">
        <v>35</v>
      </c>
      <c r="J59" s="21" t="s">
        <v>35</v>
      </c>
      <c r="K59" s="21" t="s">
        <v>37</v>
      </c>
      <c r="L59" s="47" t="s">
        <v>34</v>
      </c>
      <c r="M59" s="47" t="s">
        <v>34</v>
      </c>
      <c r="N59" s="47" t="s">
        <v>15</v>
      </c>
      <c r="O59" s="47" t="s">
        <v>15</v>
      </c>
    </row>
    <row r="60" spans="1:15" x14ac:dyDescent="0.25">
      <c r="A60" s="12" t="s">
        <v>59</v>
      </c>
      <c r="B60" s="15" t="s">
        <v>33</v>
      </c>
      <c r="C60" s="15" t="s">
        <v>60</v>
      </c>
      <c r="D60" s="15" t="s">
        <v>35</v>
      </c>
      <c r="E60" s="15" t="s">
        <v>36</v>
      </c>
      <c r="F60" s="15" t="s">
        <v>37</v>
      </c>
      <c r="G60" s="41" t="s">
        <v>61</v>
      </c>
      <c r="H60" s="25" t="s">
        <v>62</v>
      </c>
      <c r="I60" s="15" t="s">
        <v>63</v>
      </c>
      <c r="J60" s="15" t="s">
        <v>18</v>
      </c>
      <c r="K60" s="15" t="s">
        <v>18</v>
      </c>
      <c r="L60" s="48" t="s">
        <v>42</v>
      </c>
      <c r="M60" s="48" t="s">
        <v>43</v>
      </c>
      <c r="N60" s="48" t="s">
        <v>11</v>
      </c>
      <c r="O60" s="48" t="s">
        <v>18</v>
      </c>
    </row>
    <row r="61" spans="1:15" x14ac:dyDescent="0.25">
      <c r="A61" s="13">
        <f>'A2'!A68</f>
        <v>2010</v>
      </c>
      <c r="B61">
        <f>COUNTIF(lossrun!$C$2:$C$710, A61)</f>
        <v>12</v>
      </c>
      <c r="C61">
        <f>SUMIFS(lossrun!$K$2:$K$710, lossrun!$C$2:$C$710, $A61, lossrun!$D$2:$D$710, "&lt;="&amp;2019)</f>
        <v>12</v>
      </c>
      <c r="D61">
        <f>SUMIFS(lossrun!$L$2:$L$710, lossrun!$C$2:$C$710, $A61, lossrun!$D$2:$D$710, "&lt;="&amp;2019)</f>
        <v>3</v>
      </c>
      <c r="E61">
        <f>SUMIFS(lossrun!$M$2:$M$710, lossrun!$C$2:$C$710, $A61, lossrun!$D$2:$D$710, "&lt;="&amp;2019)</f>
        <v>0</v>
      </c>
      <c r="F61">
        <f>SUMIFS(lossrun!$N$2:$N$710, lossrun!$C$2:$C$710, $A61, lossrun!$D$2:$D$710, "&lt;="&amp;2019)</f>
        <v>6</v>
      </c>
      <c r="G61" s="29">
        <f>SUMIFS(lossrun!$O$2:$O$710, lossrun!$C$2:$C$710, $A61, lossrun!$D$2:$D$710, "&lt;="&amp;2019)</f>
        <v>3</v>
      </c>
      <c r="H61" s="33">
        <f>SUMIFS(lossrun!$S$2:$S$710, lossrun!$C$2:$C$710, $A61, lossrun!$D$2:$D$710, "&lt;="&amp;2019)</f>
        <v>175.04147522593757</v>
      </c>
      <c r="I61" s="33">
        <f>SUMIFS(lossrun!$T$2:$T$710, lossrun!$C$2:$C$710, $A61, lossrun!$D$2:$D$710, "&lt;="&amp;2019)</f>
        <v>0</v>
      </c>
      <c r="J61" s="33">
        <f>SUMIFS(lossrun!$U$2:$U$710, lossrun!$C$2:$C$710, $A61, lossrun!$D$2:$D$710, "&lt;="&amp;2019)</f>
        <v>80.515406628611217</v>
      </c>
      <c r="K61" s="33">
        <f>SUMIFS(lossrun!$V$2:$V$710, lossrun!$C$2:$C$710, $A61, lossrun!$D$2:$D$710, "&lt;="&amp;2019)</f>
        <v>20.944930152106416</v>
      </c>
      <c r="L61" s="33">
        <f>SUMIFS(lossrun!$E$2:$E$710, lossrun!$C$2:$C$710, $A61)-H61-I61</f>
        <v>0</v>
      </c>
      <c r="M61" s="33">
        <f>SUMIFS(lossrun!$F$2:$F$710, lossrun!$C$2:$C$710, $A61)-J61-K61</f>
        <v>0</v>
      </c>
      <c r="N61" s="33">
        <f>SUMIFS(lossrun!$G$2:$G$710, lossrun!$C$2:$C$710, $A61)</f>
        <v>0</v>
      </c>
      <c r="O61" s="33">
        <f>SUMIFS(lossrun!$H$2:$H$710, lossrun!$C$2:$C$710, $A61)</f>
        <v>0</v>
      </c>
    </row>
    <row r="62" spans="1:15" x14ac:dyDescent="0.25">
      <c r="A62" s="13">
        <f t="shared" ref="A62:A70" si="12">A61+1</f>
        <v>2011</v>
      </c>
      <c r="B62">
        <f>COUNTIF(lossrun!$C$2:$C$710, A62)</f>
        <v>19</v>
      </c>
      <c r="C62">
        <f>SUMIFS(lossrun!$K$2:$K$710, lossrun!$C$2:$C$710, $A62, lossrun!$D$2:$D$710, "&lt;="&amp;2019)</f>
        <v>19</v>
      </c>
      <c r="D62">
        <f>SUMIFS(lossrun!$L$2:$L$710, lossrun!$C$2:$C$710, $A62, lossrun!$D$2:$D$710, "&lt;="&amp;2019)</f>
        <v>8</v>
      </c>
      <c r="E62">
        <f>SUMIFS(lossrun!$M$2:$M$710, lossrun!$C$2:$C$710, $A62, lossrun!$D$2:$D$710, "&lt;="&amp;2019)</f>
        <v>0</v>
      </c>
      <c r="F62">
        <f>SUMIFS(lossrun!$N$2:$N$710, lossrun!$C$2:$C$710, $A62, lossrun!$D$2:$D$710, "&lt;="&amp;2019)</f>
        <v>7</v>
      </c>
      <c r="G62" s="29">
        <f>SUMIFS(lossrun!$O$2:$O$710, lossrun!$C$2:$C$710, $A62, lossrun!$D$2:$D$710, "&lt;="&amp;2019)</f>
        <v>4</v>
      </c>
      <c r="H62" s="33">
        <f>SUMIFS(lossrun!$S$2:$S$710, lossrun!$C$2:$C$710, $A62, lossrun!$D$2:$D$710, "&lt;="&amp;2019)</f>
        <v>489.5714066143654</v>
      </c>
      <c r="I62" s="33">
        <f>SUMIFS(lossrun!$T$2:$T$710, lossrun!$C$2:$C$710, $A62, lossrun!$D$2:$D$710, "&lt;="&amp;2019)</f>
        <v>0</v>
      </c>
      <c r="J62" s="33">
        <f>SUMIFS(lossrun!$U$2:$U$710, lossrun!$C$2:$C$710, $A62, lossrun!$D$2:$D$710, "&lt;="&amp;2019)</f>
        <v>323.93110616048466</v>
      </c>
      <c r="K62" s="33">
        <f>SUMIFS(lossrun!$V$2:$V$710, lossrun!$C$2:$C$710, $A62, lossrun!$D$2:$D$710, "&lt;="&amp;2019)</f>
        <v>68.065628351116217</v>
      </c>
      <c r="L62" s="33">
        <f>SUMIFS(lossrun!$E$2:$E$710, lossrun!$C$2:$C$710, $A62)-H62-I62</f>
        <v>0</v>
      </c>
      <c r="M62" s="33">
        <f>SUMIFS(lossrun!$F$2:$F$710, lossrun!$C$2:$C$710, $A62)-J62-K62</f>
        <v>0</v>
      </c>
      <c r="N62" s="33">
        <f>SUMIFS(lossrun!$G$2:$G$710, lossrun!$C$2:$C$710, $A62)</f>
        <v>0</v>
      </c>
      <c r="O62" s="33">
        <f>SUMIFS(lossrun!$H$2:$H$710, lossrun!$C$2:$C$710, $A62)</f>
        <v>0</v>
      </c>
    </row>
    <row r="63" spans="1:15" x14ac:dyDescent="0.25">
      <c r="A63" s="13">
        <f t="shared" si="12"/>
        <v>2012</v>
      </c>
      <c r="B63">
        <f>COUNTIF(lossrun!$C$2:$C$710, A63)</f>
        <v>32</v>
      </c>
      <c r="C63">
        <f>SUMIFS(lossrun!$K$2:$K$710, lossrun!$C$2:$C$710, $A63, lossrun!$D$2:$D$710, "&lt;="&amp;2019)</f>
        <v>32</v>
      </c>
      <c r="D63">
        <f>SUMIFS(lossrun!$L$2:$L$710, lossrun!$C$2:$C$710, $A63, lossrun!$D$2:$D$710, "&lt;="&amp;2019)</f>
        <v>10</v>
      </c>
      <c r="E63">
        <f>SUMIFS(lossrun!$M$2:$M$710, lossrun!$C$2:$C$710, $A63, lossrun!$D$2:$D$710, "&lt;="&amp;2019)</f>
        <v>2</v>
      </c>
      <c r="F63">
        <f>SUMIFS(lossrun!$N$2:$N$710, lossrun!$C$2:$C$710, $A63, lossrun!$D$2:$D$710, "&lt;="&amp;2019)</f>
        <v>18</v>
      </c>
      <c r="G63" s="29">
        <f>SUMIFS(lossrun!$O$2:$O$710, lossrun!$C$2:$C$710, $A63, lossrun!$D$2:$D$710, "&lt;="&amp;2019)</f>
        <v>4</v>
      </c>
      <c r="H63" s="33">
        <f>SUMIFS(lossrun!$S$2:$S$710, lossrun!$C$2:$C$710, $A63, lossrun!$D$2:$D$710, "&lt;="&amp;2019)</f>
        <v>713.02521796821873</v>
      </c>
      <c r="I63" s="33">
        <f>SUMIFS(lossrun!$T$2:$T$710, lossrun!$C$2:$C$710, $A63, lossrun!$D$2:$D$710, "&lt;="&amp;2019)</f>
        <v>509.21124672936736</v>
      </c>
      <c r="J63" s="33">
        <f>SUMIFS(lossrun!$U$2:$U$710, lossrun!$C$2:$C$710, $A63, lossrun!$D$2:$D$710, "&lt;="&amp;2019)</f>
        <v>348.73597292497573</v>
      </c>
      <c r="K63" s="33">
        <f>SUMIFS(lossrun!$V$2:$V$710, lossrun!$C$2:$C$710, $A63, lossrun!$D$2:$D$710, "&lt;="&amp;2019)</f>
        <v>114.47998073004649</v>
      </c>
      <c r="L63" s="33">
        <f>SUMIFS(lossrun!$E$2:$E$710, lossrun!$C$2:$C$710, $A63)-H63-I63</f>
        <v>0</v>
      </c>
      <c r="M63" s="33">
        <f>SUMIFS(lossrun!$F$2:$F$710, lossrun!$C$2:$C$710, $A63)-J63-K63</f>
        <v>0</v>
      </c>
      <c r="N63" s="33">
        <f>SUMIFS(lossrun!$G$2:$G$710, lossrun!$C$2:$C$710, $A63)</f>
        <v>0</v>
      </c>
      <c r="O63" s="33">
        <f>SUMIFS(lossrun!$H$2:$H$710, lossrun!$C$2:$C$710, $A63)</f>
        <v>0</v>
      </c>
    </row>
    <row r="64" spans="1:15" x14ac:dyDescent="0.25">
      <c r="A64" s="13">
        <f t="shared" si="12"/>
        <v>2013</v>
      </c>
      <c r="B64">
        <f>COUNTIF(lossrun!$C$2:$C$710, A64)</f>
        <v>40</v>
      </c>
      <c r="C64">
        <f>SUMIFS(lossrun!$K$2:$K$710, lossrun!$C$2:$C$710, $A64, lossrun!$D$2:$D$710, "&lt;="&amp;2019)</f>
        <v>40</v>
      </c>
      <c r="D64">
        <f>SUMIFS(lossrun!$L$2:$L$710, lossrun!$C$2:$C$710, $A64, lossrun!$D$2:$D$710, "&lt;="&amp;2019)</f>
        <v>15</v>
      </c>
      <c r="E64">
        <f>SUMIFS(lossrun!$M$2:$M$710, lossrun!$C$2:$C$710, $A64, lossrun!$D$2:$D$710, "&lt;="&amp;2019)</f>
        <v>0</v>
      </c>
      <c r="F64">
        <f>SUMIFS(lossrun!$N$2:$N$710, lossrun!$C$2:$C$710, $A64, lossrun!$D$2:$D$710, "&lt;="&amp;2019)</f>
        <v>11</v>
      </c>
      <c r="G64" s="29">
        <f>SUMIFS(lossrun!$O$2:$O$710, lossrun!$C$2:$C$710, $A64, lossrun!$D$2:$D$710, "&lt;="&amp;2019)</f>
        <v>14</v>
      </c>
      <c r="H64" s="33">
        <f>SUMIFS(lossrun!$S$2:$S$710, lossrun!$C$2:$C$710, $A64, lossrun!$D$2:$D$710, "&lt;="&amp;2019)</f>
        <v>880.85758194038397</v>
      </c>
      <c r="I64" s="33">
        <f>SUMIFS(lossrun!$T$2:$T$710, lossrun!$C$2:$C$710, $A64, lossrun!$D$2:$D$710, "&lt;="&amp;2019)</f>
        <v>0</v>
      </c>
      <c r="J64" s="33">
        <f>SUMIFS(lossrun!$U$2:$U$710, lossrun!$C$2:$C$710, $A64, lossrun!$D$2:$D$710, "&lt;="&amp;2019)</f>
        <v>723.6357512185117</v>
      </c>
      <c r="K64" s="33">
        <f>SUMIFS(lossrun!$V$2:$V$710, lossrun!$C$2:$C$710, $A64, lossrun!$D$2:$D$710, "&lt;="&amp;2019)</f>
        <v>20.162040703777155</v>
      </c>
      <c r="L64" s="33">
        <f>SUMIFS(lossrun!$E$2:$E$710, lossrun!$C$2:$C$710, $A64)-H64-I64</f>
        <v>0</v>
      </c>
      <c r="M64" s="33">
        <f>SUMIFS(lossrun!$F$2:$F$710, lossrun!$C$2:$C$710, $A64)-J64-K64</f>
        <v>0</v>
      </c>
      <c r="N64" s="33">
        <f>SUMIFS(lossrun!$G$2:$G$710, lossrun!$C$2:$C$710, $A64)</f>
        <v>0</v>
      </c>
      <c r="O64" s="33">
        <f>SUMIFS(lossrun!$H$2:$H$710, lossrun!$C$2:$C$710, $A64)</f>
        <v>0</v>
      </c>
    </row>
    <row r="65" spans="1:15" x14ac:dyDescent="0.25">
      <c r="A65" s="13">
        <f t="shared" si="12"/>
        <v>2014</v>
      </c>
      <c r="B65">
        <f>COUNTIF(lossrun!$C$2:$C$710, A65)</f>
        <v>54</v>
      </c>
      <c r="C65">
        <f>SUMIFS(lossrun!$K$2:$K$710, lossrun!$C$2:$C$710, $A65, lossrun!$D$2:$D$710, "&lt;="&amp;2019)</f>
        <v>53</v>
      </c>
      <c r="D65">
        <f>SUMIFS(lossrun!$L$2:$L$710, lossrun!$C$2:$C$710, $A65, lossrun!$D$2:$D$710, "&lt;="&amp;2019)</f>
        <v>24</v>
      </c>
      <c r="E65">
        <f>SUMIFS(lossrun!$M$2:$M$710, lossrun!$C$2:$C$710, $A65, lossrun!$D$2:$D$710, "&lt;="&amp;2019)</f>
        <v>0</v>
      </c>
      <c r="F65">
        <f>SUMIFS(lossrun!$N$2:$N$710, lossrun!$C$2:$C$710, $A65, lossrun!$D$2:$D$710, "&lt;="&amp;2019)</f>
        <v>21</v>
      </c>
      <c r="G65" s="29">
        <f>SUMIFS(lossrun!$O$2:$O$710, lossrun!$C$2:$C$710, $A65, lossrun!$D$2:$D$710, "&lt;="&amp;2019)</f>
        <v>8</v>
      </c>
      <c r="H65" s="33">
        <f>SUMIFS(lossrun!$S$2:$S$710, lossrun!$C$2:$C$710, $A65, lossrun!$D$2:$D$710, "&lt;="&amp;2019)</f>
        <v>1590.2820294001692</v>
      </c>
      <c r="I65" s="33">
        <f>SUMIFS(lossrun!$T$2:$T$710, lossrun!$C$2:$C$710, $A65, lossrun!$D$2:$D$710, "&lt;="&amp;2019)</f>
        <v>0</v>
      </c>
      <c r="J65" s="33">
        <f>SUMIFS(lossrun!$U$2:$U$710, lossrun!$C$2:$C$710, $A65, lossrun!$D$2:$D$710, "&lt;="&amp;2019)</f>
        <v>1068.4344504116605</v>
      </c>
      <c r="K65" s="33">
        <f>SUMIFS(lossrun!$V$2:$V$710, lossrun!$C$2:$C$710, $A65, lossrun!$D$2:$D$710, "&lt;="&amp;2019)</f>
        <v>82.401580908621241</v>
      </c>
      <c r="L65" s="33">
        <f>SUMIFS(lossrun!$E$2:$E$710, lossrun!$C$2:$C$710, $A65)-H65-I65</f>
        <v>0</v>
      </c>
      <c r="M65" s="33">
        <f>SUMIFS(lossrun!$F$2:$F$710, lossrun!$C$2:$C$710, $A65)-J65-K65</f>
        <v>20.980573490388991</v>
      </c>
      <c r="N65" s="33">
        <f>SUMIFS(lossrun!$G$2:$G$710, lossrun!$C$2:$C$710, $A65)</f>
        <v>30.464683760206995</v>
      </c>
      <c r="O65" s="33">
        <f>SUMIFS(lossrun!$H$2:$H$710, lossrun!$C$2:$C$710, $A65)</f>
        <v>55.848919444848669</v>
      </c>
    </row>
    <row r="66" spans="1:15" x14ac:dyDescent="0.25">
      <c r="A66" s="13">
        <f t="shared" si="12"/>
        <v>2015</v>
      </c>
      <c r="B66">
        <f>COUNTIF(lossrun!$C$2:$C$710, A66)</f>
        <v>93</v>
      </c>
      <c r="C66">
        <f>SUMIFS(lossrun!$K$2:$K$710, lossrun!$C$2:$C$710, $A66, lossrun!$D$2:$D$710, "&lt;="&amp;2019)</f>
        <v>91</v>
      </c>
      <c r="D66">
        <f>SUMIFS(lossrun!$L$2:$L$710, lossrun!$C$2:$C$710, $A66, lossrun!$D$2:$D$710, "&lt;="&amp;2019)</f>
        <v>30</v>
      </c>
      <c r="E66">
        <f>SUMIFS(lossrun!$M$2:$M$710, lossrun!$C$2:$C$710, $A66, lossrun!$D$2:$D$710, "&lt;="&amp;2019)</f>
        <v>3</v>
      </c>
      <c r="F66">
        <f>SUMIFS(lossrun!$N$2:$N$710, lossrun!$C$2:$C$710, $A66, lossrun!$D$2:$D$710, "&lt;="&amp;2019)</f>
        <v>40</v>
      </c>
      <c r="G66" s="29">
        <f>SUMIFS(lossrun!$O$2:$O$710, lossrun!$C$2:$C$710, $A66, lossrun!$D$2:$D$710, "&lt;="&amp;2019)</f>
        <v>21</v>
      </c>
      <c r="H66" s="33">
        <f>SUMIFS(lossrun!$S$2:$S$710, lossrun!$C$2:$C$710, $A66, lossrun!$D$2:$D$710, "&lt;="&amp;2019)</f>
        <v>2041.2957241483032</v>
      </c>
      <c r="I66" s="33">
        <f>SUMIFS(lossrun!$T$2:$T$710, lossrun!$C$2:$C$710, $A66, lossrun!$D$2:$D$710, "&lt;="&amp;2019)</f>
        <v>818.17553700980284</v>
      </c>
      <c r="J66" s="33">
        <f>SUMIFS(lossrun!$U$2:$U$710, lossrun!$C$2:$C$710, $A66, lossrun!$D$2:$D$710, "&lt;="&amp;2019)</f>
        <v>932.20435821321382</v>
      </c>
      <c r="K66" s="33">
        <f>SUMIFS(lossrun!$V$2:$V$710, lossrun!$C$2:$C$710, $A66, lossrun!$D$2:$D$710, "&lt;="&amp;2019)</f>
        <v>124.75149281489914</v>
      </c>
      <c r="L66" s="33">
        <f>SUMIFS(lossrun!$E$2:$E$710, lossrun!$C$2:$C$710, $A66)-H66-I66</f>
        <v>0</v>
      </c>
      <c r="M66" s="33">
        <f>SUMIFS(lossrun!$F$2:$F$710, lossrun!$C$2:$C$710, $A66)-J66-K66</f>
        <v>1.4210854715202004E-13</v>
      </c>
      <c r="N66" s="33">
        <f>SUMIFS(lossrun!$G$2:$G$710, lossrun!$C$2:$C$710, $A66)</f>
        <v>130.22419336527992</v>
      </c>
      <c r="O66" s="33">
        <f>SUMIFS(lossrun!$H$2:$H$710, lossrun!$C$2:$C$710, $A66)</f>
        <v>62.959135086052711</v>
      </c>
    </row>
    <row r="67" spans="1:15" x14ac:dyDescent="0.25">
      <c r="A67" s="13">
        <f t="shared" si="12"/>
        <v>2016</v>
      </c>
      <c r="B67">
        <f>COUNTIF(lossrun!$C$2:$C$710, A67)</f>
        <v>108</v>
      </c>
      <c r="C67">
        <f>SUMIFS(lossrun!$K$2:$K$710, lossrun!$C$2:$C$710, $A67, lossrun!$D$2:$D$710, "&lt;="&amp;2019)</f>
        <v>97</v>
      </c>
      <c r="D67">
        <f>SUMIFS(lossrun!$L$2:$L$710, lossrun!$C$2:$C$710, $A67, lossrun!$D$2:$D$710, "&lt;="&amp;2019)</f>
        <v>27</v>
      </c>
      <c r="E67">
        <f>SUMIFS(lossrun!$M$2:$M$710, lossrun!$C$2:$C$710, $A67, lossrun!$D$2:$D$710, "&lt;="&amp;2019)</f>
        <v>1</v>
      </c>
      <c r="F67">
        <f>SUMIFS(lossrun!$N$2:$N$710, lossrun!$C$2:$C$710, $A67, lossrun!$D$2:$D$710, "&lt;="&amp;2019)</f>
        <v>43</v>
      </c>
      <c r="G67" s="29">
        <f>SUMIFS(lossrun!$O$2:$O$710, lossrun!$C$2:$C$710, $A67, lossrun!$D$2:$D$710, "&lt;="&amp;2019)</f>
        <v>27</v>
      </c>
      <c r="H67" s="33">
        <f>SUMIFS(lossrun!$S$2:$S$710, lossrun!$C$2:$C$710, $A67, lossrun!$D$2:$D$710, "&lt;="&amp;2019)</f>
        <v>1477.8514786123424</v>
      </c>
      <c r="I67" s="33">
        <f>SUMIFS(lossrun!$T$2:$T$710, lossrun!$C$2:$C$710, $A67, lossrun!$D$2:$D$710, "&lt;="&amp;2019)</f>
        <v>165.83681611201837</v>
      </c>
      <c r="J67" s="33">
        <f>SUMIFS(lossrun!$U$2:$U$710, lossrun!$C$2:$C$710, $A67, lossrun!$D$2:$D$710, "&lt;="&amp;2019)</f>
        <v>811.27440651954544</v>
      </c>
      <c r="K67" s="33">
        <f>SUMIFS(lossrun!$V$2:$V$710, lossrun!$C$2:$C$710, $A67, lossrun!$D$2:$D$710, "&lt;="&amp;2019)</f>
        <v>123.58753621626828</v>
      </c>
      <c r="L67" s="33">
        <f>SUMIFS(lossrun!$E$2:$E$710, lossrun!$C$2:$C$710, $A67)-H67-I67</f>
        <v>10.456017643311952</v>
      </c>
      <c r="M67" s="33">
        <f>SUMIFS(lossrun!$F$2:$F$710, lossrun!$C$2:$C$710, $A67)-J67-K67</f>
        <v>18.870403510122415</v>
      </c>
      <c r="N67" s="33">
        <f>SUMIFS(lossrun!$G$2:$G$710, lossrun!$C$2:$C$710, $A67)</f>
        <v>900.19998912411074</v>
      </c>
      <c r="O67" s="33">
        <f>SUMIFS(lossrun!$H$2:$H$710, lossrun!$C$2:$C$710, $A67)</f>
        <v>623.17950949536191</v>
      </c>
    </row>
    <row r="68" spans="1:15" x14ac:dyDescent="0.25">
      <c r="A68" s="13">
        <f t="shared" si="12"/>
        <v>2017</v>
      </c>
      <c r="B68">
        <f>COUNTIF(lossrun!$C$2:$C$710, A68)</f>
        <v>134</v>
      </c>
      <c r="C68">
        <f>SUMIFS(lossrun!$K$2:$K$710, lossrun!$C$2:$C$710, $A68, lossrun!$D$2:$D$710, "&lt;="&amp;2019)</f>
        <v>103</v>
      </c>
      <c r="D68">
        <f>SUMIFS(lossrun!$L$2:$L$710, lossrun!$C$2:$C$710, $A68, lossrun!$D$2:$D$710, "&lt;="&amp;2019)</f>
        <v>30</v>
      </c>
      <c r="E68">
        <f>SUMIFS(lossrun!$M$2:$M$710, lossrun!$C$2:$C$710, $A68, lossrun!$D$2:$D$710, "&lt;="&amp;2019)</f>
        <v>0</v>
      </c>
      <c r="F68">
        <f>SUMIFS(lossrun!$N$2:$N$710, lossrun!$C$2:$C$710, $A68, lossrun!$D$2:$D$710, "&lt;="&amp;2019)</f>
        <v>50</v>
      </c>
      <c r="G68" s="29">
        <f>SUMIFS(lossrun!$O$2:$O$710, lossrun!$C$2:$C$710, $A68, lossrun!$D$2:$D$710, "&lt;="&amp;2019)</f>
        <v>23</v>
      </c>
      <c r="H68" s="33">
        <f>SUMIFS(lossrun!$S$2:$S$710, lossrun!$C$2:$C$710, $A68, lossrun!$D$2:$D$710, "&lt;="&amp;2019)</f>
        <v>1206.0814102877569</v>
      </c>
      <c r="I68" s="33">
        <f>SUMIFS(lossrun!$T$2:$T$710, lossrun!$C$2:$C$710, $A68, lossrun!$D$2:$D$710, "&lt;="&amp;2019)</f>
        <v>0</v>
      </c>
      <c r="J68" s="33">
        <f>SUMIFS(lossrun!$U$2:$U$710, lossrun!$C$2:$C$710, $A68, lossrun!$D$2:$D$710, "&lt;="&amp;2019)</f>
        <v>746.59897251855159</v>
      </c>
      <c r="K68" s="33">
        <f>SUMIFS(lossrun!$V$2:$V$710, lossrun!$C$2:$C$710, $A68, lossrun!$D$2:$D$710, "&lt;="&amp;2019)</f>
        <v>153.38854299975191</v>
      </c>
      <c r="L68" s="33">
        <f>SUMIFS(lossrun!$E$2:$E$710, lossrun!$C$2:$C$710, $A68)-H68-I68</f>
        <v>26.026121037864414</v>
      </c>
      <c r="M68" s="33">
        <f>SUMIFS(lossrun!$F$2:$F$710, lossrun!$C$2:$C$710, $A68)-J68-K68</f>
        <v>106.94294894603235</v>
      </c>
      <c r="N68" s="33">
        <f>SUMIFS(lossrun!$G$2:$G$710, lossrun!$C$2:$C$710, $A68)</f>
        <v>1533.6775177457234</v>
      </c>
      <c r="O68" s="33">
        <f>SUMIFS(lossrun!$H$2:$H$710, lossrun!$C$2:$C$710, $A68)</f>
        <v>1078.9195924500111</v>
      </c>
    </row>
    <row r="69" spans="1:15" x14ac:dyDescent="0.25">
      <c r="A69" s="13">
        <f t="shared" si="12"/>
        <v>2018</v>
      </c>
      <c r="B69">
        <f>COUNTIF(lossrun!$C$2:$C$710, A69)</f>
        <v>112</v>
      </c>
      <c r="C69">
        <f>SUMIFS(lossrun!$K$2:$K$710, lossrun!$C$2:$C$710, $A69, lossrun!$D$2:$D$710, "&lt;="&amp;2019)</f>
        <v>71</v>
      </c>
      <c r="D69">
        <f>SUMIFS(lossrun!$L$2:$L$710, lossrun!$C$2:$C$710, $A69, lossrun!$D$2:$D$710, "&lt;="&amp;2019)</f>
        <v>4</v>
      </c>
      <c r="E69">
        <f>SUMIFS(lossrun!$M$2:$M$710, lossrun!$C$2:$C$710, $A69, lossrun!$D$2:$D$710, "&lt;="&amp;2019)</f>
        <v>0</v>
      </c>
      <c r="F69">
        <f>SUMIFS(lossrun!$N$2:$N$710, lossrun!$C$2:$C$710, $A69, lossrun!$D$2:$D$710, "&lt;="&amp;2019)</f>
        <v>42</v>
      </c>
      <c r="G69" s="29">
        <f>SUMIFS(lossrun!$O$2:$O$710, lossrun!$C$2:$C$710, $A69, lossrun!$D$2:$D$710, "&lt;="&amp;2019)</f>
        <v>25</v>
      </c>
      <c r="H69" s="33">
        <f>SUMIFS(lossrun!$S$2:$S$710, lossrun!$C$2:$C$710, $A69, lossrun!$D$2:$D$710, "&lt;="&amp;2019)</f>
        <v>134.9196554286525</v>
      </c>
      <c r="I69" s="33">
        <f>SUMIFS(lossrun!$T$2:$T$710, lossrun!$C$2:$C$710, $A69, lossrun!$D$2:$D$710, "&lt;="&amp;2019)</f>
        <v>0</v>
      </c>
      <c r="J69" s="33">
        <f>SUMIFS(lossrun!$U$2:$U$710, lossrun!$C$2:$C$710, $A69, lossrun!$D$2:$D$710, "&lt;="&amp;2019)</f>
        <v>62.437784482123931</v>
      </c>
      <c r="K69" s="33">
        <f>SUMIFS(lossrun!$V$2:$V$710, lossrun!$C$2:$C$710, $A69, lossrun!$D$2:$D$710, "&lt;="&amp;2019)</f>
        <v>70.932168207416439</v>
      </c>
      <c r="L69" s="33">
        <f>SUMIFS(lossrun!$E$2:$E$710, lossrun!$C$2:$C$710, $A69)-H69-I69</f>
        <v>33.123227296969901</v>
      </c>
      <c r="M69" s="33">
        <f>SUMIFS(lossrun!$F$2:$F$710, lossrun!$C$2:$C$710, $A69)-J69-K69</f>
        <v>85.117139069393644</v>
      </c>
      <c r="N69" s="33">
        <f>SUMIFS(lossrun!$G$2:$G$710, lossrun!$C$2:$C$710, $A69)</f>
        <v>1378.8389039361746</v>
      </c>
      <c r="O69" s="33">
        <f>SUMIFS(lossrun!$H$2:$H$710, lossrun!$C$2:$C$710, $A69)</f>
        <v>1218.9431065597096</v>
      </c>
    </row>
    <row r="70" spans="1:15" x14ac:dyDescent="0.25">
      <c r="A70" s="13">
        <f t="shared" si="12"/>
        <v>2019</v>
      </c>
      <c r="B70">
        <f>COUNTIF(lossrun!$C$2:$C$710, A70)</f>
        <v>105</v>
      </c>
      <c r="C70">
        <f>SUMIFS(lossrun!$K$2:$K$710, lossrun!$C$2:$C$710, $A70, lossrun!$D$2:$D$710, "&lt;="&amp;2019)</f>
        <v>45</v>
      </c>
      <c r="D70">
        <f>SUMIFS(lossrun!$L$2:$L$710, lossrun!$C$2:$C$710, $A70, lossrun!$D$2:$D$710, "&lt;="&amp;2019)</f>
        <v>2</v>
      </c>
      <c r="E70">
        <f>SUMIFS(lossrun!$M$2:$M$710, lossrun!$C$2:$C$710, $A70, lossrun!$D$2:$D$710, "&lt;="&amp;2019)</f>
        <v>0</v>
      </c>
      <c r="F70">
        <f>SUMIFS(lossrun!$N$2:$N$710, lossrun!$C$2:$C$710, $A70, lossrun!$D$2:$D$710, "&lt;="&amp;2019)</f>
        <v>30</v>
      </c>
      <c r="G70" s="29">
        <f>SUMIFS(lossrun!$O$2:$O$710, lossrun!$C$2:$C$710, $A70, lossrun!$D$2:$D$710, "&lt;="&amp;2019)</f>
        <v>13</v>
      </c>
      <c r="H70" s="33">
        <f>SUMIFS(lossrun!$S$2:$S$710, lossrun!$C$2:$C$710, $A70, lossrun!$D$2:$D$710, "&lt;="&amp;2019)</f>
        <v>25.505926226347867</v>
      </c>
      <c r="I70" s="33">
        <f>SUMIFS(lossrun!$T$2:$T$710, lossrun!$C$2:$C$710, $A70, lossrun!$D$2:$D$710, "&lt;="&amp;2019)</f>
        <v>0</v>
      </c>
      <c r="J70" s="33">
        <f>SUMIFS(lossrun!$U$2:$U$710, lossrun!$C$2:$C$710, $A70, lossrun!$D$2:$D$710, "&lt;="&amp;2019)</f>
        <v>10.590165515486209</v>
      </c>
      <c r="K70" s="33">
        <f>SUMIFS(lossrun!$V$2:$V$710, lossrun!$C$2:$C$710, $A70, lossrun!$D$2:$D$710, "&lt;="&amp;2019)</f>
        <v>29.881402539247254</v>
      </c>
      <c r="L70" s="33">
        <f>SUMIFS(lossrun!$E$2:$E$710, lossrun!$C$2:$C$710, $A70)-H70-I70</f>
        <v>26.047612040738564</v>
      </c>
      <c r="M70" s="33">
        <f>SUMIFS(lossrun!$F$2:$F$710, lossrun!$C$2:$C$710, $A70)-J70-K70</f>
        <v>64.664569014077756</v>
      </c>
      <c r="N70" s="33">
        <f>SUMIFS(lossrun!$G$2:$G$710, lossrun!$C$2:$C$710, $A70)</f>
        <v>1420.9901431804556</v>
      </c>
      <c r="O70" s="33">
        <f>SUMIFS(lossrun!$H$2:$H$710, lossrun!$C$2:$C$710, $A70)</f>
        <v>950.71662248220775</v>
      </c>
    </row>
    <row r="71" spans="1:15" x14ac:dyDescent="0.25">
      <c r="A71" s="18" t="s">
        <v>64</v>
      </c>
      <c r="B71" s="45">
        <f t="shared" ref="B71:O71" si="13">SUM(B61:B70)</f>
        <v>709</v>
      </c>
      <c r="C71" s="45">
        <f t="shared" si="13"/>
        <v>563</v>
      </c>
      <c r="D71" s="45">
        <f t="shared" si="13"/>
        <v>153</v>
      </c>
      <c r="E71" s="45">
        <f t="shared" si="13"/>
        <v>6</v>
      </c>
      <c r="F71" s="45">
        <f t="shared" si="13"/>
        <v>268</v>
      </c>
      <c r="G71" s="46">
        <f t="shared" si="13"/>
        <v>142</v>
      </c>
      <c r="H71" s="45">
        <f t="shared" si="13"/>
        <v>8734.4319058524761</v>
      </c>
      <c r="I71" s="45">
        <f t="shared" si="13"/>
        <v>1493.2235998511885</v>
      </c>
      <c r="J71" s="45">
        <f t="shared" si="13"/>
        <v>5108.3583745931655</v>
      </c>
      <c r="K71" s="45">
        <f t="shared" si="13"/>
        <v>808.59530362325052</v>
      </c>
      <c r="L71" s="45">
        <f t="shared" si="13"/>
        <v>95.652978018884824</v>
      </c>
      <c r="M71" s="45">
        <f t="shared" si="13"/>
        <v>296.57563403001529</v>
      </c>
      <c r="N71" s="45">
        <f t="shared" si="13"/>
        <v>5394.3954311119514</v>
      </c>
      <c r="O71" s="45">
        <f t="shared" si="13"/>
        <v>3990.5668855181916</v>
      </c>
    </row>
    <row r="74" spans="1:15" x14ac:dyDescent="0.25">
      <c r="A74" s="56" t="s">
        <v>65</v>
      </c>
    </row>
    <row r="76" spans="1:15" x14ac:dyDescent="0.25">
      <c r="A76" t="s">
        <v>35</v>
      </c>
      <c r="B76" t="s">
        <v>66</v>
      </c>
      <c r="H76" t="s">
        <v>37</v>
      </c>
      <c r="I76" t="s">
        <v>67</v>
      </c>
    </row>
    <row r="77" spans="1:15" x14ac:dyDescent="0.25">
      <c r="A77" t="s">
        <v>36</v>
      </c>
      <c r="B77" t="s">
        <v>68</v>
      </c>
      <c r="H77" t="s">
        <v>61</v>
      </c>
      <c r="I77" t="s">
        <v>69</v>
      </c>
    </row>
  </sheetData>
  <pageMargins left="0.7" right="0.7" top="0.75" bottom="0.75" header="0.3" footer="0.3"/>
  <pageSetup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77"/>
  <sheetViews>
    <sheetView showGridLines="0" zoomScaleNormal="100" workbookViewId="0"/>
  </sheetViews>
  <sheetFormatPr defaultRowHeight="15" x14ac:dyDescent="0.25"/>
  <sheetData>
    <row r="1" spans="1:19" x14ac:dyDescent="0.25">
      <c r="A1" s="53" t="s">
        <v>162</v>
      </c>
    </row>
    <row r="2" spans="1:19" x14ac:dyDescent="0.25">
      <c r="A2" s="53" t="s">
        <v>1</v>
      </c>
    </row>
    <row r="4" spans="1:19" x14ac:dyDescent="0.25">
      <c r="A4" s="14" t="s">
        <v>163</v>
      </c>
    </row>
    <row r="7" spans="1:19" x14ac:dyDescent="0.25">
      <c r="A7" s="29"/>
      <c r="B7" s="39" t="s">
        <v>58</v>
      </c>
      <c r="C7" s="39"/>
      <c r="D7" s="39"/>
      <c r="E7" s="39"/>
      <c r="F7" s="39"/>
      <c r="G7" s="40"/>
      <c r="H7" s="39" t="s">
        <v>164</v>
      </c>
      <c r="I7" s="39"/>
      <c r="J7" s="39"/>
      <c r="K7" s="39"/>
      <c r="L7" s="39"/>
      <c r="M7" s="40"/>
      <c r="N7" s="39" t="s">
        <v>165</v>
      </c>
      <c r="O7" s="39"/>
      <c r="P7" s="39"/>
      <c r="Q7" s="39"/>
      <c r="R7" s="39"/>
      <c r="S7" s="39"/>
    </row>
    <row r="8" spans="1:19" x14ac:dyDescent="0.25">
      <c r="A8" s="12" t="s">
        <v>59</v>
      </c>
      <c r="B8" s="15" t="s">
        <v>33</v>
      </c>
      <c r="C8" s="15" t="s">
        <v>60</v>
      </c>
      <c r="D8" s="15" t="s">
        <v>35</v>
      </c>
      <c r="E8" s="15" t="s">
        <v>36</v>
      </c>
      <c r="F8" s="15" t="s">
        <v>37</v>
      </c>
      <c r="G8" s="41" t="s">
        <v>61</v>
      </c>
      <c r="H8" s="15" t="s">
        <v>33</v>
      </c>
      <c r="I8" s="15" t="s">
        <v>60</v>
      </c>
      <c r="J8" s="15" t="s">
        <v>35</v>
      </c>
      <c r="K8" s="15" t="s">
        <v>36</v>
      </c>
      <c r="L8" s="15" t="s">
        <v>37</v>
      </c>
      <c r="M8" s="41" t="s">
        <v>61</v>
      </c>
      <c r="N8" s="15" t="s">
        <v>33</v>
      </c>
      <c r="O8" s="15" t="s">
        <v>60</v>
      </c>
      <c r="P8" s="15" t="s">
        <v>35</v>
      </c>
      <c r="Q8" s="15" t="s">
        <v>36</v>
      </c>
      <c r="R8" s="15" t="s">
        <v>37</v>
      </c>
      <c r="S8" s="15" t="s">
        <v>61</v>
      </c>
    </row>
    <row r="9" spans="1:19" x14ac:dyDescent="0.25">
      <c r="A9" s="13">
        <f>'A2'!A68</f>
        <v>2010</v>
      </c>
      <c r="B9">
        <f>'A1'!B61</f>
        <v>12</v>
      </c>
      <c r="C9">
        <f>'A1'!C61</f>
        <v>12</v>
      </c>
      <c r="D9">
        <f>'A1'!D61</f>
        <v>3</v>
      </c>
      <c r="E9" s="33">
        <f>'A1'!E61</f>
        <v>0</v>
      </c>
      <c r="F9">
        <f>'A1'!F61</f>
        <v>6</v>
      </c>
      <c r="G9" s="29">
        <f>'A1'!G61</f>
        <v>3</v>
      </c>
      <c r="H9">
        <f>'A2'!B68-B9</f>
        <v>0</v>
      </c>
      <c r="I9">
        <f>SUM('A5'!B9:F9)</f>
        <v>0</v>
      </c>
      <c r="J9" s="33">
        <f>SUM('A5'!B34:F34)</f>
        <v>0</v>
      </c>
      <c r="K9" s="42"/>
      <c r="L9" s="33">
        <f>SUM('A5'!I34:M34)</f>
        <v>0</v>
      </c>
      <c r="M9" s="43">
        <f t="shared" ref="M9:M27" si="0">I9-J9-L9</f>
        <v>0</v>
      </c>
      <c r="N9" s="33">
        <f t="shared" ref="N9:N27" si="1">B9+H9</f>
        <v>12</v>
      </c>
      <c r="O9" s="33">
        <f t="shared" ref="O9:O27" si="2">C9+I9</f>
        <v>12</v>
      </c>
      <c r="P9" s="33">
        <f t="shared" ref="P9:P27" si="3">D9+J9</f>
        <v>3</v>
      </c>
      <c r="Q9" s="42"/>
      <c r="R9" s="33">
        <f t="shared" ref="R9:R27" si="4">F9+L9</f>
        <v>6</v>
      </c>
      <c r="S9" s="33">
        <f t="shared" ref="S9:S27" si="5">G9+M9</f>
        <v>3</v>
      </c>
    </row>
    <row r="10" spans="1:19" x14ac:dyDescent="0.25">
      <c r="A10" s="13">
        <f>A9+1</f>
        <v>2011</v>
      </c>
      <c r="B10">
        <f>'A1'!B62</f>
        <v>19</v>
      </c>
      <c r="C10">
        <f>'A1'!C62</f>
        <v>19</v>
      </c>
      <c r="D10">
        <f>'A1'!D62</f>
        <v>8</v>
      </c>
      <c r="E10" s="33">
        <f>'A1'!E62</f>
        <v>0</v>
      </c>
      <c r="F10">
        <f>'A1'!F62</f>
        <v>7</v>
      </c>
      <c r="G10" s="29">
        <f>'A1'!G62</f>
        <v>4</v>
      </c>
      <c r="H10">
        <f>'A2'!B69-B10</f>
        <v>0</v>
      </c>
      <c r="I10">
        <f>SUM('A5'!B10:F10)</f>
        <v>0</v>
      </c>
      <c r="J10" s="33">
        <f>SUM('A5'!B35:F35)</f>
        <v>0</v>
      </c>
      <c r="K10" s="42"/>
      <c r="L10" s="33">
        <f>SUM('A5'!I35:M35)</f>
        <v>0</v>
      </c>
      <c r="M10" s="43">
        <f t="shared" si="0"/>
        <v>0</v>
      </c>
      <c r="N10" s="33">
        <f t="shared" si="1"/>
        <v>19</v>
      </c>
      <c r="O10" s="33">
        <f t="shared" si="2"/>
        <v>19</v>
      </c>
      <c r="P10" s="33">
        <f t="shared" si="3"/>
        <v>8</v>
      </c>
      <c r="Q10" s="42"/>
      <c r="R10" s="33">
        <f t="shared" si="4"/>
        <v>7</v>
      </c>
      <c r="S10" s="33">
        <f t="shared" si="5"/>
        <v>4</v>
      </c>
    </row>
    <row r="11" spans="1:19" x14ac:dyDescent="0.25">
      <c r="A11" s="13">
        <f t="shared" ref="A11:A27" si="6">A10+1</f>
        <v>2012</v>
      </c>
      <c r="B11">
        <f>'A1'!B63</f>
        <v>32</v>
      </c>
      <c r="C11">
        <f>'A1'!C63</f>
        <v>32</v>
      </c>
      <c r="D11">
        <f>'A1'!D63</f>
        <v>10</v>
      </c>
      <c r="E11" s="33">
        <f>'A1'!E63</f>
        <v>2</v>
      </c>
      <c r="F11">
        <f>'A1'!F63</f>
        <v>18</v>
      </c>
      <c r="G11" s="29">
        <f>'A1'!G63</f>
        <v>4</v>
      </c>
      <c r="H11">
        <f>'A2'!B70-B11</f>
        <v>0</v>
      </c>
      <c r="I11">
        <f>SUM('A5'!B11:F11)</f>
        <v>0</v>
      </c>
      <c r="J11" s="33">
        <f>SUM('A5'!B36:F36)</f>
        <v>0</v>
      </c>
      <c r="K11" s="42"/>
      <c r="L11" s="33">
        <f>SUM('A5'!I36:M36)</f>
        <v>0</v>
      </c>
      <c r="M11" s="43">
        <f t="shared" si="0"/>
        <v>0</v>
      </c>
      <c r="N11" s="33">
        <f t="shared" si="1"/>
        <v>32</v>
      </c>
      <c r="O11" s="33">
        <f t="shared" si="2"/>
        <v>32</v>
      </c>
      <c r="P11" s="33">
        <f t="shared" si="3"/>
        <v>10</v>
      </c>
      <c r="Q11" s="42"/>
      <c r="R11" s="33">
        <f t="shared" si="4"/>
        <v>18</v>
      </c>
      <c r="S11" s="33">
        <f t="shared" si="5"/>
        <v>4</v>
      </c>
    </row>
    <row r="12" spans="1:19" x14ac:dyDescent="0.25">
      <c r="A12" s="13">
        <f t="shared" si="6"/>
        <v>2013</v>
      </c>
      <c r="B12">
        <f>'A1'!B64</f>
        <v>40</v>
      </c>
      <c r="C12">
        <f>'A1'!C64</f>
        <v>40</v>
      </c>
      <c r="D12">
        <f>'A1'!D64</f>
        <v>15</v>
      </c>
      <c r="E12" s="33">
        <f>'A1'!E64</f>
        <v>0</v>
      </c>
      <c r="F12">
        <f>'A1'!F64</f>
        <v>11</v>
      </c>
      <c r="G12" s="29">
        <f>'A1'!G64</f>
        <v>14</v>
      </c>
      <c r="H12">
        <f>'A2'!B71-B12</f>
        <v>0</v>
      </c>
      <c r="I12">
        <f>SUM('A5'!B12:F12)</f>
        <v>0</v>
      </c>
      <c r="J12" s="33">
        <f>SUM('A5'!B37:F37)</f>
        <v>0</v>
      </c>
      <c r="K12" s="42"/>
      <c r="L12" s="33">
        <f>SUM('A5'!I37:M37)</f>
        <v>0</v>
      </c>
      <c r="M12" s="43">
        <f t="shared" si="0"/>
        <v>0</v>
      </c>
      <c r="N12" s="33">
        <f t="shared" si="1"/>
        <v>40</v>
      </c>
      <c r="O12" s="33">
        <f t="shared" si="2"/>
        <v>40</v>
      </c>
      <c r="P12" s="33">
        <f t="shared" si="3"/>
        <v>15</v>
      </c>
      <c r="Q12" s="42"/>
      <c r="R12" s="33">
        <f t="shared" si="4"/>
        <v>11</v>
      </c>
      <c r="S12" s="33">
        <f t="shared" si="5"/>
        <v>14</v>
      </c>
    </row>
    <row r="13" spans="1:19" x14ac:dyDescent="0.25">
      <c r="A13" s="13">
        <f t="shared" si="6"/>
        <v>2014</v>
      </c>
      <c r="B13">
        <f>'A1'!B65</f>
        <v>54</v>
      </c>
      <c r="C13">
        <f>'A1'!C65</f>
        <v>53</v>
      </c>
      <c r="D13">
        <f>'A1'!D65</f>
        <v>24</v>
      </c>
      <c r="E13" s="33">
        <f>'A1'!E65</f>
        <v>0</v>
      </c>
      <c r="F13">
        <f>'A1'!F65</f>
        <v>21</v>
      </c>
      <c r="G13" s="29">
        <f>'A1'!G65</f>
        <v>8</v>
      </c>
      <c r="H13">
        <f>'A2'!B72-B13</f>
        <v>0</v>
      </c>
      <c r="I13">
        <f>SUM('A5'!B13:F13)</f>
        <v>1</v>
      </c>
      <c r="J13" s="33">
        <f>SUM('A5'!B38:F38)</f>
        <v>1</v>
      </c>
      <c r="K13" s="42"/>
      <c r="L13" s="33">
        <f>SUM('A5'!I38:M38)</f>
        <v>0</v>
      </c>
      <c r="M13" s="43">
        <f t="shared" si="0"/>
        <v>0</v>
      </c>
      <c r="N13" s="33">
        <f t="shared" si="1"/>
        <v>54</v>
      </c>
      <c r="O13" s="33">
        <f t="shared" si="2"/>
        <v>54</v>
      </c>
      <c r="P13" s="33">
        <f t="shared" si="3"/>
        <v>25</v>
      </c>
      <c r="Q13" s="42"/>
      <c r="R13" s="33">
        <f t="shared" si="4"/>
        <v>21</v>
      </c>
      <c r="S13" s="33">
        <f t="shared" si="5"/>
        <v>8</v>
      </c>
    </row>
    <row r="14" spans="1:19" x14ac:dyDescent="0.25">
      <c r="A14" s="13">
        <f t="shared" si="6"/>
        <v>2015</v>
      </c>
      <c r="B14">
        <f>'A1'!B66</f>
        <v>93</v>
      </c>
      <c r="C14">
        <f>'A1'!C66</f>
        <v>91</v>
      </c>
      <c r="D14">
        <f>'A1'!D66</f>
        <v>30</v>
      </c>
      <c r="E14" s="33">
        <f>'A1'!E66</f>
        <v>3</v>
      </c>
      <c r="F14">
        <f>'A1'!F66</f>
        <v>40</v>
      </c>
      <c r="G14" s="29">
        <f>'A1'!G66</f>
        <v>21</v>
      </c>
      <c r="H14">
        <f>'A2'!E68-B14</f>
        <v>0</v>
      </c>
      <c r="I14">
        <f>SUM('A5'!B14:F14)</f>
        <v>2</v>
      </c>
      <c r="J14" s="33">
        <f>SUM('A5'!B39:F39)</f>
        <v>2</v>
      </c>
      <c r="K14" s="42"/>
      <c r="L14" s="33">
        <f>SUM('A5'!I39:M39)</f>
        <v>0</v>
      </c>
      <c r="M14" s="43">
        <f t="shared" si="0"/>
        <v>0</v>
      </c>
      <c r="N14" s="33">
        <f t="shared" si="1"/>
        <v>93</v>
      </c>
      <c r="O14" s="33">
        <f t="shared" si="2"/>
        <v>93</v>
      </c>
      <c r="P14" s="33">
        <f t="shared" si="3"/>
        <v>32</v>
      </c>
      <c r="Q14" s="42"/>
      <c r="R14" s="33">
        <f t="shared" si="4"/>
        <v>40</v>
      </c>
      <c r="S14" s="33">
        <f t="shared" si="5"/>
        <v>21</v>
      </c>
    </row>
    <row r="15" spans="1:19" x14ac:dyDescent="0.25">
      <c r="A15" s="13">
        <f t="shared" si="6"/>
        <v>2016</v>
      </c>
      <c r="B15">
        <f>'A1'!B67</f>
        <v>108</v>
      </c>
      <c r="C15">
        <f>'A1'!C67</f>
        <v>97</v>
      </c>
      <c r="D15">
        <f>'A1'!D67</f>
        <v>27</v>
      </c>
      <c r="E15" s="33">
        <f>'A1'!E67</f>
        <v>1</v>
      </c>
      <c r="F15">
        <f>'A1'!F67</f>
        <v>43</v>
      </c>
      <c r="G15" s="29">
        <f>'A1'!G67</f>
        <v>27</v>
      </c>
      <c r="H15">
        <f>'A2'!E69-B15</f>
        <v>0</v>
      </c>
      <c r="I15">
        <f>SUM('A5'!B15:F15)</f>
        <v>11</v>
      </c>
      <c r="J15" s="33">
        <f>SUM('A5'!B40:F40)</f>
        <v>11</v>
      </c>
      <c r="K15" s="42"/>
      <c r="L15" s="33">
        <f>SUM('A5'!I40:M40)</f>
        <v>0</v>
      </c>
      <c r="M15" s="43">
        <f t="shared" si="0"/>
        <v>0</v>
      </c>
      <c r="N15" s="33">
        <f t="shared" si="1"/>
        <v>108</v>
      </c>
      <c r="O15" s="33">
        <f t="shared" si="2"/>
        <v>108</v>
      </c>
      <c r="P15" s="33">
        <f t="shared" si="3"/>
        <v>38</v>
      </c>
      <c r="Q15" s="42"/>
      <c r="R15" s="33">
        <f t="shared" si="4"/>
        <v>43</v>
      </c>
      <c r="S15" s="33">
        <f t="shared" si="5"/>
        <v>27</v>
      </c>
    </row>
    <row r="16" spans="1:19" x14ac:dyDescent="0.25">
      <c r="A16" s="13">
        <f t="shared" si="6"/>
        <v>2017</v>
      </c>
      <c r="B16">
        <f>'A1'!B68</f>
        <v>134</v>
      </c>
      <c r="C16">
        <f>'A1'!C68</f>
        <v>103</v>
      </c>
      <c r="D16">
        <f>'A1'!D68</f>
        <v>30</v>
      </c>
      <c r="E16" s="33">
        <f>'A1'!E68</f>
        <v>0</v>
      </c>
      <c r="F16">
        <f>'A1'!F68</f>
        <v>50</v>
      </c>
      <c r="G16" s="29">
        <f>'A1'!G68</f>
        <v>23</v>
      </c>
      <c r="H16">
        <f>'A2'!E70-B16</f>
        <v>0</v>
      </c>
      <c r="I16">
        <f>SUM('A5'!B16:F16)</f>
        <v>31</v>
      </c>
      <c r="J16" s="33">
        <f>SUM('A5'!B41:F41)</f>
        <v>27.659034520796745</v>
      </c>
      <c r="K16" s="42"/>
      <c r="L16" s="33">
        <f>SUM('A5'!I41:M41)</f>
        <v>2.9233447943028508</v>
      </c>
      <c r="M16" s="43">
        <f t="shared" si="0"/>
        <v>0.41762068490040472</v>
      </c>
      <c r="N16" s="33">
        <f t="shared" si="1"/>
        <v>134</v>
      </c>
      <c r="O16" s="33">
        <f t="shared" si="2"/>
        <v>134</v>
      </c>
      <c r="P16" s="33">
        <f t="shared" si="3"/>
        <v>57.659034520796745</v>
      </c>
      <c r="Q16" s="42"/>
      <c r="R16" s="33">
        <f t="shared" si="4"/>
        <v>52.923344794302849</v>
      </c>
      <c r="S16" s="33">
        <f t="shared" si="5"/>
        <v>23.417620684900406</v>
      </c>
    </row>
    <row r="17" spans="1:19" x14ac:dyDescent="0.25">
      <c r="A17" s="13">
        <f t="shared" si="6"/>
        <v>2018</v>
      </c>
      <c r="B17">
        <f>'A1'!B69</f>
        <v>112</v>
      </c>
      <c r="C17">
        <f>'A1'!C69</f>
        <v>71</v>
      </c>
      <c r="D17">
        <f>'A1'!D69</f>
        <v>4</v>
      </c>
      <c r="E17" s="33">
        <f>'A1'!E69</f>
        <v>0</v>
      </c>
      <c r="F17">
        <f>'A1'!F69</f>
        <v>42</v>
      </c>
      <c r="G17" s="29">
        <f>'A1'!G69</f>
        <v>25</v>
      </c>
      <c r="H17">
        <f>'A2'!E71-B17</f>
        <v>0</v>
      </c>
      <c r="I17">
        <f>SUM('A5'!B17:F17)</f>
        <v>41</v>
      </c>
      <c r="J17" s="33">
        <f>SUM('A5'!B42:F42)</f>
        <v>32.502246782880896</v>
      </c>
      <c r="K17" s="42"/>
      <c r="L17" s="33">
        <f>SUM('A5'!I42:M42)</f>
        <v>6.7670375186843579</v>
      </c>
      <c r="M17" s="43">
        <f t="shared" si="0"/>
        <v>1.7307156984347465</v>
      </c>
      <c r="N17" s="33">
        <f t="shared" si="1"/>
        <v>112</v>
      </c>
      <c r="O17" s="33">
        <f t="shared" si="2"/>
        <v>112</v>
      </c>
      <c r="P17" s="33">
        <f t="shared" si="3"/>
        <v>36.502246782880896</v>
      </c>
      <c r="Q17" s="42"/>
      <c r="R17" s="33">
        <f t="shared" si="4"/>
        <v>48.767037518684361</v>
      </c>
      <c r="S17" s="33">
        <f t="shared" si="5"/>
        <v>26.730715698434746</v>
      </c>
    </row>
    <row r="18" spans="1:19" x14ac:dyDescent="0.25">
      <c r="A18" s="13">
        <f t="shared" si="6"/>
        <v>2019</v>
      </c>
      <c r="B18">
        <f>'A1'!B70</f>
        <v>105</v>
      </c>
      <c r="C18">
        <f>'A1'!C70</f>
        <v>45</v>
      </c>
      <c r="D18">
        <f>'A1'!D70</f>
        <v>2</v>
      </c>
      <c r="E18" s="33">
        <f>'A1'!E70</f>
        <v>0</v>
      </c>
      <c r="F18">
        <f>'A1'!F70</f>
        <v>30</v>
      </c>
      <c r="G18" s="29">
        <f>'A1'!G70</f>
        <v>13</v>
      </c>
      <c r="H18">
        <f>'A2'!E72-B18</f>
        <v>0</v>
      </c>
      <c r="I18">
        <f>SUM('A5'!B18:F18)</f>
        <v>59.999999999999986</v>
      </c>
      <c r="J18" s="33">
        <f>SUM('A5'!B43:F43)</f>
        <v>34.256001117696279</v>
      </c>
      <c r="K18" s="42"/>
      <c r="L18" s="33">
        <f>SUM('A5'!I43:M43)</f>
        <v>17.742100079133227</v>
      </c>
      <c r="M18" s="43">
        <f t="shared" si="0"/>
        <v>8.0018988031704801</v>
      </c>
      <c r="N18" s="33">
        <f t="shared" si="1"/>
        <v>105</v>
      </c>
      <c r="O18" s="33">
        <f t="shared" si="2"/>
        <v>104.99999999999999</v>
      </c>
      <c r="P18" s="33">
        <f t="shared" si="3"/>
        <v>36.256001117696279</v>
      </c>
      <c r="Q18" s="42"/>
      <c r="R18" s="33">
        <f t="shared" si="4"/>
        <v>47.742100079133223</v>
      </c>
      <c r="S18" s="33">
        <f t="shared" si="5"/>
        <v>21.00189880317048</v>
      </c>
    </row>
    <row r="19" spans="1:19" x14ac:dyDescent="0.25">
      <c r="A19" s="13">
        <f t="shared" si="6"/>
        <v>2020</v>
      </c>
      <c r="E19" s="33"/>
      <c r="G19" s="29"/>
      <c r="H19" s="16">
        <f>'A2'!H68-B19</f>
        <v>104</v>
      </c>
      <c r="I19">
        <f>SUM('A5'!B19:F19)</f>
        <v>104</v>
      </c>
      <c r="J19" s="33">
        <f>SUM('A5'!B44:F44)</f>
        <v>38.310654735146173</v>
      </c>
      <c r="K19" s="42"/>
      <c r="L19" s="33">
        <f>SUM('A5'!I44:M44)</f>
        <v>43.327745389826383</v>
      </c>
      <c r="M19" s="43">
        <f t="shared" si="0"/>
        <v>22.361599875027444</v>
      </c>
      <c r="N19" s="33">
        <f t="shared" si="1"/>
        <v>104</v>
      </c>
      <c r="O19" s="33">
        <f t="shared" si="2"/>
        <v>104</v>
      </c>
      <c r="P19" s="33">
        <f t="shared" si="3"/>
        <v>38.310654735146173</v>
      </c>
      <c r="Q19" s="42"/>
      <c r="R19" s="33">
        <f t="shared" si="4"/>
        <v>43.327745389826383</v>
      </c>
      <c r="S19" s="33">
        <f t="shared" si="5"/>
        <v>22.361599875027444</v>
      </c>
    </row>
    <row r="20" spans="1:19" x14ac:dyDescent="0.25">
      <c r="A20" s="13">
        <f t="shared" si="6"/>
        <v>2021</v>
      </c>
      <c r="G20" s="29"/>
      <c r="H20" s="16">
        <f>'A2'!H69-B20</f>
        <v>85</v>
      </c>
      <c r="I20">
        <f>SUM('A5'!B20:F20)</f>
        <v>85</v>
      </c>
      <c r="J20" s="33">
        <f>SUM('A5'!B45:F45)</f>
        <v>31.311592812379082</v>
      </c>
      <c r="K20" s="42"/>
      <c r="L20" s="33">
        <f>SUM('A5'!I45:M45)</f>
        <v>35.412099597454244</v>
      </c>
      <c r="M20" s="43">
        <f t="shared" si="0"/>
        <v>18.276307590166674</v>
      </c>
      <c r="N20" s="33">
        <f t="shared" si="1"/>
        <v>85</v>
      </c>
      <c r="O20" s="33">
        <f t="shared" si="2"/>
        <v>85</v>
      </c>
      <c r="P20" s="33">
        <f t="shared" si="3"/>
        <v>31.311592812379082</v>
      </c>
      <c r="Q20" s="42"/>
      <c r="R20" s="33">
        <f t="shared" si="4"/>
        <v>35.412099597454244</v>
      </c>
      <c r="S20" s="33">
        <f t="shared" si="5"/>
        <v>18.276307590166674</v>
      </c>
    </row>
    <row r="21" spans="1:19" x14ac:dyDescent="0.25">
      <c r="A21" s="13">
        <f t="shared" si="6"/>
        <v>2022</v>
      </c>
      <c r="G21" s="29"/>
      <c r="H21" s="16">
        <f>'A2'!H70-B21</f>
        <v>69</v>
      </c>
      <c r="I21">
        <f>SUM('A5'!B21:F21)</f>
        <v>69</v>
      </c>
      <c r="J21" s="33">
        <f>SUM('A5'!B46:F46)</f>
        <v>25.417645930048906</v>
      </c>
      <c r="K21" s="42"/>
      <c r="L21" s="33">
        <f>SUM('A5'!I46:M46)</f>
        <v>28.746292614404041</v>
      </c>
      <c r="M21" s="43">
        <f t="shared" si="0"/>
        <v>14.836061455547053</v>
      </c>
      <c r="N21" s="33">
        <f t="shared" si="1"/>
        <v>69</v>
      </c>
      <c r="O21" s="33">
        <f t="shared" si="2"/>
        <v>69</v>
      </c>
      <c r="P21" s="33">
        <f t="shared" si="3"/>
        <v>25.417645930048906</v>
      </c>
      <c r="Q21" s="42"/>
      <c r="R21" s="33">
        <f t="shared" si="4"/>
        <v>28.746292614404041</v>
      </c>
      <c r="S21" s="33">
        <f t="shared" si="5"/>
        <v>14.836061455547053</v>
      </c>
    </row>
    <row r="22" spans="1:19" x14ac:dyDescent="0.25">
      <c r="A22" s="13">
        <f t="shared" si="6"/>
        <v>2023</v>
      </c>
      <c r="G22" s="29"/>
      <c r="H22" s="16">
        <f>'A2'!H71-B22</f>
        <v>50</v>
      </c>
      <c r="I22">
        <f>SUM('A5'!B22:F22)</f>
        <v>50</v>
      </c>
      <c r="J22" s="33">
        <f>SUM('A5'!B47:F47)</f>
        <v>18.418584007281819</v>
      </c>
      <c r="K22" s="42"/>
      <c r="L22" s="33">
        <f>SUM('A5'!I47:M47)</f>
        <v>20.830646822031913</v>
      </c>
      <c r="M22" s="43">
        <f t="shared" si="0"/>
        <v>10.750769170686269</v>
      </c>
      <c r="N22" s="33">
        <f t="shared" si="1"/>
        <v>50</v>
      </c>
      <c r="O22" s="33">
        <f t="shared" si="2"/>
        <v>50</v>
      </c>
      <c r="P22" s="33">
        <f t="shared" si="3"/>
        <v>18.418584007281819</v>
      </c>
      <c r="Q22" s="42"/>
      <c r="R22" s="33">
        <f t="shared" si="4"/>
        <v>20.830646822031913</v>
      </c>
      <c r="S22" s="33">
        <f t="shared" si="5"/>
        <v>10.750769170686269</v>
      </c>
    </row>
    <row r="23" spans="1:19" x14ac:dyDescent="0.25">
      <c r="A23" s="13">
        <f t="shared" si="6"/>
        <v>2024</v>
      </c>
      <c r="G23" s="29"/>
      <c r="H23" s="16">
        <f>'A2'!H72-B23</f>
        <v>31</v>
      </c>
      <c r="I23">
        <f>SUM('A5'!B23:F23)</f>
        <v>31</v>
      </c>
      <c r="J23" s="33">
        <f>SUM('A5'!B48:F48)</f>
        <v>11.419522084514727</v>
      </c>
      <c r="K23" s="42"/>
      <c r="L23" s="33">
        <f>SUM('A5'!I48:M48)</f>
        <v>12.915001029659788</v>
      </c>
      <c r="M23" s="43">
        <f t="shared" si="0"/>
        <v>6.6654768858254876</v>
      </c>
      <c r="N23" s="33">
        <f t="shared" si="1"/>
        <v>31</v>
      </c>
      <c r="O23" s="33">
        <f t="shared" si="2"/>
        <v>31</v>
      </c>
      <c r="P23" s="33">
        <f t="shared" si="3"/>
        <v>11.419522084514727</v>
      </c>
      <c r="Q23" s="42"/>
      <c r="R23" s="33">
        <f t="shared" si="4"/>
        <v>12.915001029659788</v>
      </c>
      <c r="S23" s="33">
        <f t="shared" si="5"/>
        <v>6.6654768858254876</v>
      </c>
    </row>
    <row r="24" spans="1:19" x14ac:dyDescent="0.25">
      <c r="A24" s="13">
        <f t="shared" si="6"/>
        <v>2025</v>
      </c>
      <c r="G24" s="29"/>
      <c r="H24" s="16">
        <f>'A2'!K68-B24</f>
        <v>16</v>
      </c>
      <c r="I24">
        <f>SUM('A5'!B24:F24)</f>
        <v>16</v>
      </c>
      <c r="J24" s="33">
        <f>SUM('A5'!B49:F49)</f>
        <v>5.8939468823301819</v>
      </c>
      <c r="K24" s="42"/>
      <c r="L24" s="33">
        <f>SUM('A5'!I49:M49)</f>
        <v>6.6658069830502127</v>
      </c>
      <c r="M24" s="43">
        <f t="shared" si="0"/>
        <v>3.4402461346196054</v>
      </c>
      <c r="N24" s="33">
        <f t="shared" si="1"/>
        <v>16</v>
      </c>
      <c r="O24" s="33">
        <f t="shared" si="2"/>
        <v>16</v>
      </c>
      <c r="P24" s="33">
        <f t="shared" si="3"/>
        <v>5.8939468823301819</v>
      </c>
      <c r="Q24" s="42"/>
      <c r="R24" s="33">
        <f t="shared" si="4"/>
        <v>6.6658069830502127</v>
      </c>
      <c r="S24" s="33">
        <f t="shared" si="5"/>
        <v>3.4402461346196054</v>
      </c>
    </row>
    <row r="25" spans="1:19" x14ac:dyDescent="0.25">
      <c r="A25" s="13">
        <f t="shared" si="6"/>
        <v>2026</v>
      </c>
      <c r="G25" s="29"/>
      <c r="H25" s="16">
        <f>'A2'!K69-B25</f>
        <v>8</v>
      </c>
      <c r="I25">
        <f>SUM('A5'!B25:F25)</f>
        <v>8</v>
      </c>
      <c r="J25" s="33">
        <f>SUM('A5'!B50:F50)</f>
        <v>2.946973441165091</v>
      </c>
      <c r="K25" s="42"/>
      <c r="L25" s="33">
        <f>SUM('A5'!I50:M50)</f>
        <v>3.3329034915251063</v>
      </c>
      <c r="M25" s="43">
        <f t="shared" si="0"/>
        <v>1.7201230673098027</v>
      </c>
      <c r="N25" s="33">
        <f t="shared" si="1"/>
        <v>8</v>
      </c>
      <c r="O25" s="33">
        <f t="shared" si="2"/>
        <v>8</v>
      </c>
      <c r="P25" s="33">
        <f t="shared" si="3"/>
        <v>2.946973441165091</v>
      </c>
      <c r="Q25" s="42"/>
      <c r="R25" s="33">
        <f t="shared" si="4"/>
        <v>3.3329034915251063</v>
      </c>
      <c r="S25" s="33">
        <f t="shared" si="5"/>
        <v>1.7201230673098027</v>
      </c>
    </row>
    <row r="26" spans="1:19" x14ac:dyDescent="0.25">
      <c r="A26" s="13">
        <f t="shared" si="6"/>
        <v>2027</v>
      </c>
      <c r="G26" s="29"/>
      <c r="H26" s="16">
        <f>'A2'!K70-B26</f>
        <v>4</v>
      </c>
      <c r="I26">
        <f>SUM('A5'!B26:F26)</f>
        <v>4</v>
      </c>
      <c r="J26" s="33">
        <f>SUM('A5'!B51:F51)</f>
        <v>1.4734867205825455</v>
      </c>
      <c r="K26" s="42"/>
      <c r="L26" s="33">
        <f>SUM('A5'!I51:M51)</f>
        <v>1.6664517457625532</v>
      </c>
      <c r="M26" s="43">
        <f t="shared" si="0"/>
        <v>0.86006153365490134</v>
      </c>
      <c r="N26" s="33">
        <f t="shared" si="1"/>
        <v>4</v>
      </c>
      <c r="O26" s="33">
        <f t="shared" si="2"/>
        <v>4</v>
      </c>
      <c r="P26" s="33">
        <f t="shared" si="3"/>
        <v>1.4734867205825455</v>
      </c>
      <c r="Q26" s="42"/>
      <c r="R26" s="33">
        <f t="shared" si="4"/>
        <v>1.6664517457625532</v>
      </c>
      <c r="S26" s="33">
        <f t="shared" si="5"/>
        <v>0.86006153365490134</v>
      </c>
    </row>
    <row r="27" spans="1:19" x14ac:dyDescent="0.25">
      <c r="A27" s="13">
        <f t="shared" si="6"/>
        <v>2028</v>
      </c>
      <c r="G27" s="29"/>
      <c r="H27" s="16">
        <f>'A2'!K71-B27</f>
        <v>1</v>
      </c>
      <c r="I27">
        <f>SUM('A5'!B27:F27)</f>
        <v>1</v>
      </c>
      <c r="J27" s="33">
        <f>SUM('A5'!B52:F52)</f>
        <v>0.36837168014563637</v>
      </c>
      <c r="K27" s="42"/>
      <c r="L27" s="33">
        <f>SUM('A5'!I52:M52)</f>
        <v>0.41661293644063829</v>
      </c>
      <c r="M27" s="43">
        <f t="shared" si="0"/>
        <v>0.21501538341372534</v>
      </c>
      <c r="N27" s="33">
        <f t="shared" si="1"/>
        <v>1</v>
      </c>
      <c r="O27" s="33">
        <f t="shared" si="2"/>
        <v>1</v>
      </c>
      <c r="P27" s="33">
        <f t="shared" si="3"/>
        <v>0.36837168014563637</v>
      </c>
      <c r="Q27" s="42"/>
      <c r="R27" s="33">
        <f t="shared" si="4"/>
        <v>0.41661293644063829</v>
      </c>
      <c r="S27" s="33">
        <f t="shared" si="5"/>
        <v>0.21501538341372534</v>
      </c>
    </row>
    <row r="28" spans="1:19" x14ac:dyDescent="0.25">
      <c r="A28" s="18" t="s">
        <v>64</v>
      </c>
      <c r="B28" s="45">
        <f t="shared" ref="B28:J28" si="7">SUM(B9:B27)</f>
        <v>709</v>
      </c>
      <c r="C28" s="45">
        <f t="shared" si="7"/>
        <v>563</v>
      </c>
      <c r="D28" s="45">
        <f t="shared" si="7"/>
        <v>153</v>
      </c>
      <c r="E28" s="45">
        <f t="shared" si="7"/>
        <v>6</v>
      </c>
      <c r="F28" s="45">
        <f t="shared" si="7"/>
        <v>268</v>
      </c>
      <c r="G28" s="46">
        <f t="shared" si="7"/>
        <v>142</v>
      </c>
      <c r="H28" s="45">
        <f t="shared" si="7"/>
        <v>368</v>
      </c>
      <c r="I28" s="45">
        <f t="shared" si="7"/>
        <v>514</v>
      </c>
      <c r="J28" s="45">
        <f t="shared" si="7"/>
        <v>243.97806071496808</v>
      </c>
      <c r="K28" s="45">
        <f>'A7'!D43</f>
        <v>9.5677670868614939</v>
      </c>
      <c r="L28" s="45">
        <f>SUM(L9:L27)</f>
        <v>180.74604300227529</v>
      </c>
      <c r="M28" s="46">
        <f>SUM(M9:M27)</f>
        <v>89.275896282756591</v>
      </c>
      <c r="N28" s="45">
        <f>SUM(N9:N27)</f>
        <v>1077</v>
      </c>
      <c r="O28" s="45">
        <f>SUM(O9:O27)</f>
        <v>1077</v>
      </c>
      <c r="P28" s="45">
        <f>SUM(P9:P27)</f>
        <v>396.97806071496808</v>
      </c>
      <c r="Q28" s="45">
        <f>E28+K28</f>
        <v>15.567767086861494</v>
      </c>
      <c r="R28" s="45">
        <f>SUM(R9:R27)</f>
        <v>448.74604300227531</v>
      </c>
      <c r="S28" s="45">
        <f>SUM(S9:S27)</f>
        <v>231.27589628275663</v>
      </c>
    </row>
    <row r="31" spans="1:19" x14ac:dyDescent="0.25">
      <c r="A31" s="29"/>
      <c r="B31" s="39" t="s">
        <v>57</v>
      </c>
      <c r="C31" s="39"/>
      <c r="D31" s="39"/>
      <c r="E31" s="39"/>
      <c r="F31" s="39"/>
      <c r="G31" s="39"/>
      <c r="H31" s="39"/>
      <c r="I31" s="40"/>
      <c r="J31" s="39" t="s">
        <v>166</v>
      </c>
      <c r="K31" s="39"/>
      <c r="L31" s="39"/>
      <c r="M31" s="40"/>
      <c r="N31" s="39" t="s">
        <v>167</v>
      </c>
      <c r="O31" s="39"/>
      <c r="P31" s="39"/>
      <c r="Q31" s="39"/>
    </row>
    <row r="32" spans="1:19" x14ac:dyDescent="0.25">
      <c r="A32" s="29"/>
      <c r="B32" s="21" t="s">
        <v>35</v>
      </c>
      <c r="C32" s="21" t="s">
        <v>35</v>
      </c>
      <c r="D32" s="21" t="s">
        <v>35</v>
      </c>
      <c r="E32" s="21" t="s">
        <v>37</v>
      </c>
      <c r="F32" s="47" t="s">
        <v>34</v>
      </c>
      <c r="G32" s="47" t="s">
        <v>34</v>
      </c>
      <c r="H32" s="47" t="s">
        <v>15</v>
      </c>
      <c r="I32" s="49" t="s">
        <v>15</v>
      </c>
      <c r="J32" s="21" t="s">
        <v>35</v>
      </c>
      <c r="K32" s="21" t="s">
        <v>35</v>
      </c>
      <c r="L32" s="21" t="s">
        <v>35</v>
      </c>
      <c r="M32" s="51" t="s">
        <v>37</v>
      </c>
      <c r="N32" s="21" t="s">
        <v>35</v>
      </c>
      <c r="O32" s="21" t="s">
        <v>35</v>
      </c>
      <c r="P32" s="21" t="s">
        <v>35</v>
      </c>
      <c r="Q32" s="21" t="s">
        <v>37</v>
      </c>
    </row>
    <row r="33" spans="1:17" x14ac:dyDescent="0.25">
      <c r="A33" s="12" t="s">
        <v>59</v>
      </c>
      <c r="B33" s="25" t="s">
        <v>62</v>
      </c>
      <c r="C33" s="15" t="s">
        <v>63</v>
      </c>
      <c r="D33" s="15" t="s">
        <v>18</v>
      </c>
      <c r="E33" s="15" t="s">
        <v>18</v>
      </c>
      <c r="F33" s="48" t="s">
        <v>168</v>
      </c>
      <c r="G33" s="48" t="s">
        <v>169</v>
      </c>
      <c r="H33" s="48" t="s">
        <v>11</v>
      </c>
      <c r="I33" s="50" t="s">
        <v>18</v>
      </c>
      <c r="J33" s="25" t="s">
        <v>62</v>
      </c>
      <c r="K33" s="15" t="s">
        <v>63</v>
      </c>
      <c r="L33" s="15" t="s">
        <v>18</v>
      </c>
      <c r="M33" s="41" t="s">
        <v>18</v>
      </c>
      <c r="N33" s="15" t="s">
        <v>62</v>
      </c>
      <c r="O33" s="15" t="s">
        <v>63</v>
      </c>
      <c r="P33" s="15" t="s">
        <v>18</v>
      </c>
      <c r="Q33" s="15" t="s">
        <v>18</v>
      </c>
    </row>
    <row r="34" spans="1:17" x14ac:dyDescent="0.25">
      <c r="A34" s="13">
        <f t="shared" ref="A34:A52" si="8">A9</f>
        <v>2010</v>
      </c>
      <c r="B34" s="33">
        <f>'A1'!H61</f>
        <v>175.04147522593757</v>
      </c>
      <c r="C34" s="33">
        <f>'A1'!I61</f>
        <v>0</v>
      </c>
      <c r="D34" s="33">
        <f>'A1'!J61</f>
        <v>80.515406628611217</v>
      </c>
      <c r="E34" s="33">
        <f>'A1'!K61</f>
        <v>20.944930152106416</v>
      </c>
      <c r="F34" s="33">
        <f>'A1'!L61</f>
        <v>0</v>
      </c>
      <c r="G34" s="33">
        <f>'A1'!M61</f>
        <v>0</v>
      </c>
      <c r="H34" s="33">
        <f>'A1'!N61</f>
        <v>0</v>
      </c>
      <c r="I34" s="43">
        <f>'A1'!O61</f>
        <v>0</v>
      </c>
      <c r="J34" s="33">
        <f>SUM('A6'!I40:M40)</f>
        <v>0</v>
      </c>
      <c r="K34" s="42"/>
      <c r="L34" s="33">
        <f>SUM('A8'!I39:M39)</f>
        <v>0</v>
      </c>
      <c r="M34" s="43">
        <f>SUM('A9'!I39:M39)</f>
        <v>0</v>
      </c>
      <c r="N34" s="33">
        <f t="shared" ref="N34:N52" si="9">B34+J34</f>
        <v>175.04147522593757</v>
      </c>
      <c r="O34" s="42"/>
      <c r="P34" s="33">
        <f t="shared" ref="P34:P52" si="10">D34+L34</f>
        <v>80.515406628611217</v>
      </c>
      <c r="Q34" s="33">
        <f t="shared" ref="Q34:Q52" si="11">E34+M34</f>
        <v>20.944930152106416</v>
      </c>
    </row>
    <row r="35" spans="1:17" x14ac:dyDescent="0.25">
      <c r="A35" s="13">
        <f t="shared" si="8"/>
        <v>2011</v>
      </c>
      <c r="B35" s="33">
        <f>'A1'!H62</f>
        <v>489.5714066143654</v>
      </c>
      <c r="C35" s="33">
        <f>'A1'!I62</f>
        <v>0</v>
      </c>
      <c r="D35" s="33">
        <f>'A1'!J62</f>
        <v>323.93110616048466</v>
      </c>
      <c r="E35" s="33">
        <f>'A1'!K62</f>
        <v>68.065628351116217</v>
      </c>
      <c r="F35" s="33">
        <f>'A1'!L62</f>
        <v>0</v>
      </c>
      <c r="G35" s="33">
        <f>'A1'!M62</f>
        <v>0</v>
      </c>
      <c r="H35" s="33">
        <f>'A1'!N62</f>
        <v>0</v>
      </c>
      <c r="I35" s="43">
        <f>'A1'!O62</f>
        <v>0</v>
      </c>
      <c r="J35" s="33">
        <f>SUM('A6'!I41:M41)</f>
        <v>0</v>
      </c>
      <c r="K35" s="42"/>
      <c r="L35" s="33">
        <f>SUM('A8'!I40:M40)</f>
        <v>0</v>
      </c>
      <c r="M35" s="43">
        <f>SUM('A9'!I40:M40)</f>
        <v>0</v>
      </c>
      <c r="N35" s="33">
        <f t="shared" si="9"/>
        <v>489.5714066143654</v>
      </c>
      <c r="O35" s="42"/>
      <c r="P35" s="33">
        <f t="shared" si="10"/>
        <v>323.93110616048466</v>
      </c>
      <c r="Q35" s="33">
        <f t="shared" si="11"/>
        <v>68.065628351116217</v>
      </c>
    </row>
    <row r="36" spans="1:17" x14ac:dyDescent="0.25">
      <c r="A36" s="13">
        <f t="shared" si="8"/>
        <v>2012</v>
      </c>
      <c r="B36" s="33">
        <f>'A1'!H63</f>
        <v>713.02521796821873</v>
      </c>
      <c r="C36" s="33">
        <f>'A1'!I63</f>
        <v>509.21124672936736</v>
      </c>
      <c r="D36" s="33">
        <f>'A1'!J63</f>
        <v>348.73597292497573</v>
      </c>
      <c r="E36" s="33">
        <f>'A1'!K63</f>
        <v>114.47998073004649</v>
      </c>
      <c r="F36" s="33">
        <f>'A1'!L63</f>
        <v>0</v>
      </c>
      <c r="G36" s="33">
        <f>'A1'!M63</f>
        <v>0</v>
      </c>
      <c r="H36" s="33">
        <f>'A1'!N63</f>
        <v>0</v>
      </c>
      <c r="I36" s="43">
        <f>'A1'!O63</f>
        <v>0</v>
      </c>
      <c r="J36" s="33">
        <f>SUM('A6'!I42:M42)</f>
        <v>0</v>
      </c>
      <c r="K36" s="42"/>
      <c r="L36" s="33">
        <f>SUM('A8'!I41:M41)</f>
        <v>0</v>
      </c>
      <c r="M36" s="43">
        <f>SUM('A9'!I41:M41)</f>
        <v>0</v>
      </c>
      <c r="N36" s="33">
        <f t="shared" si="9"/>
        <v>713.02521796821873</v>
      </c>
      <c r="O36" s="42"/>
      <c r="P36" s="33">
        <f t="shared" si="10"/>
        <v>348.73597292497573</v>
      </c>
      <c r="Q36" s="33">
        <f t="shared" si="11"/>
        <v>114.47998073004649</v>
      </c>
    </row>
    <row r="37" spans="1:17" x14ac:dyDescent="0.25">
      <c r="A37" s="13">
        <f t="shared" si="8"/>
        <v>2013</v>
      </c>
      <c r="B37" s="33">
        <f>'A1'!H64</f>
        <v>880.85758194038397</v>
      </c>
      <c r="C37" s="33">
        <f>'A1'!I64</f>
        <v>0</v>
      </c>
      <c r="D37" s="33">
        <f>'A1'!J64</f>
        <v>723.6357512185117</v>
      </c>
      <c r="E37" s="33">
        <f>'A1'!K64</f>
        <v>20.162040703777155</v>
      </c>
      <c r="F37" s="33">
        <f>'A1'!L64</f>
        <v>0</v>
      </c>
      <c r="G37" s="33">
        <f>'A1'!M64</f>
        <v>0</v>
      </c>
      <c r="H37" s="33">
        <f>'A1'!N64</f>
        <v>0</v>
      </c>
      <c r="I37" s="43">
        <f>'A1'!O64</f>
        <v>0</v>
      </c>
      <c r="J37" s="33">
        <f>SUM('A6'!I43:M43)</f>
        <v>0</v>
      </c>
      <c r="K37" s="42"/>
      <c r="L37" s="33">
        <f>SUM('A8'!I42:M42)</f>
        <v>0</v>
      </c>
      <c r="M37" s="43">
        <f>SUM('A9'!I42:M42)</f>
        <v>0</v>
      </c>
      <c r="N37" s="33">
        <f t="shared" si="9"/>
        <v>880.85758194038397</v>
      </c>
      <c r="O37" s="42"/>
      <c r="P37" s="33">
        <f t="shared" si="10"/>
        <v>723.6357512185117</v>
      </c>
      <c r="Q37" s="33">
        <f t="shared" si="11"/>
        <v>20.162040703777155</v>
      </c>
    </row>
    <row r="38" spans="1:17" x14ac:dyDescent="0.25">
      <c r="A38" s="13">
        <f t="shared" si="8"/>
        <v>2014</v>
      </c>
      <c r="B38" s="33">
        <f>'A1'!H65</f>
        <v>1590.2820294001692</v>
      </c>
      <c r="C38" s="33">
        <f>'A1'!I65</f>
        <v>0</v>
      </c>
      <c r="D38" s="33">
        <f>'A1'!J65</f>
        <v>1068.4344504116605</v>
      </c>
      <c r="E38" s="33">
        <f>'A1'!K65</f>
        <v>82.401580908621241</v>
      </c>
      <c r="F38" s="33">
        <f>'A1'!L65</f>
        <v>0</v>
      </c>
      <c r="G38" s="33">
        <f>'A1'!M65</f>
        <v>20.980573490388991</v>
      </c>
      <c r="H38" s="33">
        <f>'A1'!N65</f>
        <v>30.464683760206995</v>
      </c>
      <c r="I38" s="43">
        <f>'A1'!O65</f>
        <v>55.848919444848669</v>
      </c>
      <c r="J38" s="33">
        <f>SUM('A6'!I44:M44)</f>
        <v>98.540895313193815</v>
      </c>
      <c r="K38" s="42"/>
      <c r="L38" s="33">
        <f>SUM('A8'!I43:M43)</f>
        <v>69.362037053623112</v>
      </c>
      <c r="M38" s="43">
        <f>SUM('A9'!I43:M43)</f>
        <v>0</v>
      </c>
      <c r="N38" s="33">
        <f t="shared" si="9"/>
        <v>1688.8229247133631</v>
      </c>
      <c r="O38" s="42"/>
      <c r="P38" s="33">
        <f t="shared" si="10"/>
        <v>1137.7964874652835</v>
      </c>
      <c r="Q38" s="33">
        <f t="shared" si="11"/>
        <v>82.401580908621241</v>
      </c>
    </row>
    <row r="39" spans="1:17" x14ac:dyDescent="0.25">
      <c r="A39" s="13">
        <f t="shared" si="8"/>
        <v>2015</v>
      </c>
      <c r="B39" s="33">
        <f>'A1'!H66</f>
        <v>2041.2957241483032</v>
      </c>
      <c r="C39" s="33">
        <f>'A1'!I66</f>
        <v>818.17553700980284</v>
      </c>
      <c r="D39" s="33">
        <f>'A1'!J66</f>
        <v>932.20435821321382</v>
      </c>
      <c r="E39" s="33">
        <f>'A1'!K66</f>
        <v>124.75149281489914</v>
      </c>
      <c r="F39" s="33">
        <f>'A1'!L66</f>
        <v>0</v>
      </c>
      <c r="G39" s="33">
        <f>'A1'!M66</f>
        <v>1.4210854715202004E-13</v>
      </c>
      <c r="H39" s="33">
        <f>'A1'!N66</f>
        <v>130.22419336527992</v>
      </c>
      <c r="I39" s="43">
        <f>'A1'!O66</f>
        <v>62.959135086052711</v>
      </c>
      <c r="J39" s="33">
        <f>SUM('A6'!I45:M45)</f>
        <v>197.08179062638763</v>
      </c>
      <c r="K39" s="42"/>
      <c r="L39" s="33">
        <f>SUM('A8'!I44:M44)</f>
        <v>138.72407410724622</v>
      </c>
      <c r="M39" s="43">
        <f>SUM('A9'!I44:M44)</f>
        <v>0</v>
      </c>
      <c r="N39" s="33">
        <f t="shared" si="9"/>
        <v>2238.377514774691</v>
      </c>
      <c r="O39" s="42"/>
      <c r="P39" s="33">
        <f t="shared" si="10"/>
        <v>1070.9284323204602</v>
      </c>
      <c r="Q39" s="33">
        <f t="shared" si="11"/>
        <v>124.75149281489914</v>
      </c>
    </row>
    <row r="40" spans="1:17" x14ac:dyDescent="0.25">
      <c r="A40" s="13">
        <f t="shared" si="8"/>
        <v>2016</v>
      </c>
      <c r="B40" s="33">
        <f>'A1'!H67</f>
        <v>1477.8514786123424</v>
      </c>
      <c r="C40" s="33">
        <f>'A1'!I67</f>
        <v>165.83681611201837</v>
      </c>
      <c r="D40" s="33">
        <f>'A1'!J67</f>
        <v>811.27440651954544</v>
      </c>
      <c r="E40" s="33">
        <f>'A1'!K67</f>
        <v>123.58753621626828</v>
      </c>
      <c r="F40" s="33">
        <f>'A1'!L67</f>
        <v>10.456017643311952</v>
      </c>
      <c r="G40" s="33">
        <f>'A1'!M67</f>
        <v>18.870403510122415</v>
      </c>
      <c r="H40" s="33">
        <f>'A1'!N67</f>
        <v>900.19998912411074</v>
      </c>
      <c r="I40" s="43">
        <f>'A1'!O67</f>
        <v>623.17950949536191</v>
      </c>
      <c r="J40" s="33">
        <f>SUM('A6'!I46:M46)</f>
        <v>1083.9498484451319</v>
      </c>
      <c r="K40" s="42"/>
      <c r="L40" s="33">
        <f>SUM('A8'!I45:M45)</f>
        <v>762.98240758985423</v>
      </c>
      <c r="M40" s="43">
        <f>SUM('A9'!I45:M45)</f>
        <v>0</v>
      </c>
      <c r="N40" s="33">
        <f t="shared" si="9"/>
        <v>2561.8013270574743</v>
      </c>
      <c r="O40" s="42"/>
      <c r="P40" s="33">
        <f t="shared" si="10"/>
        <v>1574.2568141093998</v>
      </c>
      <c r="Q40" s="33">
        <f t="shared" si="11"/>
        <v>123.58753621626828</v>
      </c>
    </row>
    <row r="41" spans="1:17" x14ac:dyDescent="0.25">
      <c r="A41" s="13">
        <f t="shared" si="8"/>
        <v>2017</v>
      </c>
      <c r="B41" s="33">
        <f>'A1'!H68</f>
        <v>1206.0814102877569</v>
      </c>
      <c r="C41" s="33">
        <f>'A1'!I68</f>
        <v>0</v>
      </c>
      <c r="D41" s="33">
        <f>'A1'!J68</f>
        <v>746.59897251855159</v>
      </c>
      <c r="E41" s="33">
        <f>'A1'!K68</f>
        <v>153.38854299975191</v>
      </c>
      <c r="F41" s="33">
        <f>'A1'!L68</f>
        <v>26.026121037864414</v>
      </c>
      <c r="G41" s="33">
        <f>'A1'!M68</f>
        <v>106.94294894603235</v>
      </c>
      <c r="H41" s="33">
        <f>'A1'!N68</f>
        <v>1533.6775177457234</v>
      </c>
      <c r="I41" s="43">
        <f>'A1'!O68</f>
        <v>1078.9195924500111</v>
      </c>
      <c r="J41" s="33">
        <f>SUM('A6'!I47:M47)</f>
        <v>2408.202092372494</v>
      </c>
      <c r="K41" s="42"/>
      <c r="L41" s="33">
        <f>SUM('A8'!I46:M46)</f>
        <v>1549.9790931191501</v>
      </c>
      <c r="M41" s="43">
        <f>SUM('A9'!I46:M46)</f>
        <v>58.839543743615302</v>
      </c>
      <c r="N41" s="33">
        <f t="shared" si="9"/>
        <v>3614.2835026602506</v>
      </c>
      <c r="O41" s="42"/>
      <c r="P41" s="33">
        <f t="shared" si="10"/>
        <v>2296.5780656377019</v>
      </c>
      <c r="Q41" s="33">
        <f t="shared" si="11"/>
        <v>212.22808674336721</v>
      </c>
    </row>
    <row r="42" spans="1:17" x14ac:dyDescent="0.25">
      <c r="A42" s="13">
        <f t="shared" si="8"/>
        <v>2018</v>
      </c>
      <c r="B42" s="33">
        <f>'A1'!H69</f>
        <v>134.9196554286525</v>
      </c>
      <c r="C42" s="33">
        <f>'A1'!I69</f>
        <v>0</v>
      </c>
      <c r="D42" s="33">
        <f>'A1'!J69</f>
        <v>62.437784482123931</v>
      </c>
      <c r="E42" s="33">
        <f>'A1'!K69</f>
        <v>70.932168207416439</v>
      </c>
      <c r="F42" s="33">
        <f>'A1'!L69</f>
        <v>33.123227296969901</v>
      </c>
      <c r="G42" s="33">
        <f>'A1'!M69</f>
        <v>85.117139069393644</v>
      </c>
      <c r="H42" s="33">
        <f>'A1'!N69</f>
        <v>1378.8389039361746</v>
      </c>
      <c r="I42" s="43">
        <f>'A1'!O69</f>
        <v>1218.9431065597096</v>
      </c>
      <c r="J42" s="33">
        <f>SUM('A6'!I48:M48)</f>
        <v>2455.5575677274701</v>
      </c>
      <c r="K42" s="42"/>
      <c r="L42" s="33">
        <f>SUM('A8'!I47:M47)</f>
        <v>1521.7741914419676</v>
      </c>
      <c r="M42" s="43">
        <f>SUM('A9'!I47:M47)</f>
        <v>91.596707681700906</v>
      </c>
      <c r="N42" s="33">
        <f t="shared" si="9"/>
        <v>2590.4772231561228</v>
      </c>
      <c r="O42" s="42"/>
      <c r="P42" s="33">
        <f t="shared" si="10"/>
        <v>1584.2119759240916</v>
      </c>
      <c r="Q42" s="33">
        <f t="shared" si="11"/>
        <v>162.52887588911733</v>
      </c>
    </row>
    <row r="43" spans="1:17" x14ac:dyDescent="0.25">
      <c r="A43" s="13">
        <f t="shared" si="8"/>
        <v>2019</v>
      </c>
      <c r="B43" s="33">
        <f>'A1'!H70</f>
        <v>25.505926226347867</v>
      </c>
      <c r="C43" s="33">
        <f>'A1'!I70</f>
        <v>0</v>
      </c>
      <c r="D43" s="33">
        <f>'A1'!J70</f>
        <v>10.590165515486209</v>
      </c>
      <c r="E43" s="33">
        <f>'A1'!K70</f>
        <v>29.881402539247254</v>
      </c>
      <c r="F43" s="33">
        <f>'A1'!L70</f>
        <v>26.047612040738564</v>
      </c>
      <c r="G43" s="33">
        <f>'A1'!M70</f>
        <v>64.664569014077756</v>
      </c>
      <c r="H43" s="33">
        <f>'A1'!N70</f>
        <v>1420.9901431804556</v>
      </c>
      <c r="I43" s="43">
        <f>'A1'!O70</f>
        <v>950.71662248220775</v>
      </c>
      <c r="J43" s="33">
        <f>SUM('A6'!I49:M49)</f>
        <v>2313.3892946958254</v>
      </c>
      <c r="K43" s="42"/>
      <c r="L43" s="33">
        <f>SUM('A8'!I48:M48)</f>
        <v>1419.663690423667</v>
      </c>
      <c r="M43" s="43">
        <f>SUM('A9'!I48:M48)</f>
        <v>123.01179402306994</v>
      </c>
      <c r="N43" s="33">
        <f t="shared" si="9"/>
        <v>2338.8952209221734</v>
      </c>
      <c r="O43" s="42"/>
      <c r="P43" s="33">
        <f t="shared" si="10"/>
        <v>1430.2538559391533</v>
      </c>
      <c r="Q43" s="33">
        <f t="shared" si="11"/>
        <v>152.8931965623172</v>
      </c>
    </row>
    <row r="44" spans="1:17" x14ac:dyDescent="0.25">
      <c r="A44" s="13">
        <f t="shared" si="8"/>
        <v>2020</v>
      </c>
      <c r="B44" s="33"/>
      <c r="C44" s="33"/>
      <c r="D44" s="33"/>
      <c r="E44" s="33"/>
      <c r="F44" s="33"/>
      <c r="G44" s="33"/>
      <c r="H44" s="33"/>
      <c r="I44" s="43"/>
      <c r="J44" s="33">
        <f>SUM('A6'!I50:M50)</f>
        <v>2540.8387057255027</v>
      </c>
      <c r="K44" s="42"/>
      <c r="L44" s="33">
        <f>SUM('A8'!I49:M49)</f>
        <v>1555.5065644713457</v>
      </c>
      <c r="M44" s="43">
        <f>SUM('A9'!I49:M49)</f>
        <v>159.07621164269551</v>
      </c>
      <c r="N44" s="33">
        <f t="shared" si="9"/>
        <v>2540.8387057255027</v>
      </c>
      <c r="O44" s="42"/>
      <c r="P44" s="33">
        <f t="shared" si="10"/>
        <v>1555.5065644713457</v>
      </c>
      <c r="Q44" s="33">
        <f t="shared" si="11"/>
        <v>159.07621164269551</v>
      </c>
    </row>
    <row r="45" spans="1:17" x14ac:dyDescent="0.25">
      <c r="A45" s="13">
        <f t="shared" si="8"/>
        <v>2021</v>
      </c>
      <c r="B45" s="33"/>
      <c r="C45" s="33"/>
      <c r="D45" s="33"/>
      <c r="E45" s="33"/>
      <c r="F45" s="33"/>
      <c r="G45" s="33"/>
      <c r="H45" s="33"/>
      <c r="I45" s="43"/>
      <c r="J45" s="33">
        <f>SUM('A6'!I51:M51)</f>
        <v>2076.6470191025742</v>
      </c>
      <c r="K45" s="42"/>
      <c r="L45" s="33">
        <f>SUM('A8'!I50:M50)</f>
        <v>1271.3274805775418</v>
      </c>
      <c r="M45" s="43">
        <f>SUM('A9'!I50:M50)</f>
        <v>130.01421143874154</v>
      </c>
      <c r="N45" s="33">
        <f t="shared" si="9"/>
        <v>2076.6470191025742</v>
      </c>
      <c r="O45" s="42"/>
      <c r="P45" s="33">
        <f t="shared" si="10"/>
        <v>1271.3274805775418</v>
      </c>
      <c r="Q45" s="33">
        <f t="shared" si="11"/>
        <v>130.01421143874154</v>
      </c>
    </row>
    <row r="46" spans="1:17" x14ac:dyDescent="0.25">
      <c r="A46" s="13">
        <f t="shared" si="8"/>
        <v>2022</v>
      </c>
      <c r="B46" s="33"/>
      <c r="C46" s="33"/>
      <c r="D46" s="33"/>
      <c r="E46" s="33"/>
      <c r="F46" s="33"/>
      <c r="G46" s="33"/>
      <c r="H46" s="33"/>
      <c r="I46" s="43"/>
      <c r="J46" s="33">
        <f>SUM('A6'!I52:M52)</f>
        <v>1685.7487566832665</v>
      </c>
      <c r="K46" s="42"/>
      <c r="L46" s="33">
        <f>SUM('A8'!I51:M51)</f>
        <v>1032.0187783511815</v>
      </c>
      <c r="M46" s="43">
        <f>SUM('A9'!I51:M51)</f>
        <v>105.54094810909609</v>
      </c>
      <c r="N46" s="33">
        <f t="shared" si="9"/>
        <v>1685.7487566832665</v>
      </c>
      <c r="O46" s="42"/>
      <c r="P46" s="33">
        <f t="shared" si="10"/>
        <v>1032.0187783511815</v>
      </c>
      <c r="Q46" s="33">
        <f t="shared" si="11"/>
        <v>105.54094810909609</v>
      </c>
    </row>
    <row r="47" spans="1:17" x14ac:dyDescent="0.25">
      <c r="A47" s="13">
        <f t="shared" si="8"/>
        <v>2023</v>
      </c>
      <c r="B47" s="33"/>
      <c r="C47" s="33"/>
      <c r="D47" s="33"/>
      <c r="E47" s="33"/>
      <c r="F47" s="33"/>
      <c r="G47" s="33"/>
      <c r="H47" s="33"/>
      <c r="I47" s="43"/>
      <c r="J47" s="33">
        <f>SUM('A6'!I53:M53)</f>
        <v>1221.5570700603382</v>
      </c>
      <c r="K47" s="42"/>
      <c r="L47" s="33">
        <f>SUM('A8'!I52:M52)</f>
        <v>747.83969445737807</v>
      </c>
      <c r="M47" s="43">
        <f>SUM('A9'!I52:M52)</f>
        <v>76.478947905142078</v>
      </c>
      <c r="N47" s="33">
        <f t="shared" si="9"/>
        <v>1221.5570700603382</v>
      </c>
      <c r="O47" s="42"/>
      <c r="P47" s="33">
        <f t="shared" si="10"/>
        <v>747.83969445737807</v>
      </c>
      <c r="Q47" s="33">
        <f t="shared" si="11"/>
        <v>76.478947905142078</v>
      </c>
    </row>
    <row r="48" spans="1:17" x14ac:dyDescent="0.25">
      <c r="A48" s="13">
        <f t="shared" si="8"/>
        <v>2024</v>
      </c>
      <c r="B48" s="33"/>
      <c r="C48" s="33"/>
      <c r="D48" s="33"/>
      <c r="E48" s="33"/>
      <c r="F48" s="33"/>
      <c r="G48" s="33"/>
      <c r="H48" s="33"/>
      <c r="I48" s="43"/>
      <c r="J48" s="33">
        <f>SUM('A6'!I54:M54)</f>
        <v>757.3653834374096</v>
      </c>
      <c r="K48" s="42"/>
      <c r="L48" s="33">
        <f>SUM('A8'!I53:M53)</f>
        <v>463.66061056357432</v>
      </c>
      <c r="M48" s="43">
        <f>SUM('A9'!I53:M53)</f>
        <v>47.416947701188093</v>
      </c>
      <c r="N48" s="33">
        <f t="shared" si="9"/>
        <v>757.3653834374096</v>
      </c>
      <c r="O48" s="42"/>
      <c r="P48" s="33">
        <f t="shared" si="10"/>
        <v>463.66061056357432</v>
      </c>
      <c r="Q48" s="33">
        <f t="shared" si="11"/>
        <v>47.416947701188093</v>
      </c>
    </row>
    <row r="49" spans="1:17" x14ac:dyDescent="0.25">
      <c r="A49" s="13">
        <f t="shared" si="8"/>
        <v>2025</v>
      </c>
      <c r="B49" s="33"/>
      <c r="C49" s="33"/>
      <c r="D49" s="33"/>
      <c r="E49" s="33"/>
      <c r="F49" s="33"/>
      <c r="G49" s="33"/>
      <c r="H49" s="33"/>
      <c r="I49" s="43"/>
      <c r="J49" s="33">
        <f>SUM('A6'!I55:M55)</f>
        <v>390.89826241930825</v>
      </c>
      <c r="K49" s="42"/>
      <c r="L49" s="33">
        <f>SUM('A8'!I54:M54)</f>
        <v>239.30870222636096</v>
      </c>
      <c r="M49" s="43">
        <f>SUM('A9'!I54:M54)</f>
        <v>24.473263329645466</v>
      </c>
      <c r="N49" s="33">
        <f t="shared" si="9"/>
        <v>390.89826241930825</v>
      </c>
      <c r="O49" s="42"/>
      <c r="P49" s="33">
        <f t="shared" si="10"/>
        <v>239.30870222636096</v>
      </c>
      <c r="Q49" s="33">
        <f t="shared" si="11"/>
        <v>24.473263329645466</v>
      </c>
    </row>
    <row r="50" spans="1:17" x14ac:dyDescent="0.25">
      <c r="A50" s="13">
        <f t="shared" si="8"/>
        <v>2026</v>
      </c>
      <c r="B50" s="33"/>
      <c r="C50" s="33"/>
      <c r="D50" s="33"/>
      <c r="E50" s="33"/>
      <c r="F50" s="33"/>
      <c r="G50" s="33"/>
      <c r="H50" s="33"/>
      <c r="I50" s="43"/>
      <c r="J50" s="33">
        <f>SUM('A6'!I56:M56)</f>
        <v>195.44913120965413</v>
      </c>
      <c r="K50" s="42"/>
      <c r="L50" s="33">
        <f>SUM('A8'!I55:M55)</f>
        <v>119.65435111318048</v>
      </c>
      <c r="M50" s="43">
        <f>SUM('A9'!I55:M55)</f>
        <v>12.236631664822733</v>
      </c>
      <c r="N50" s="33">
        <f t="shared" si="9"/>
        <v>195.44913120965413</v>
      </c>
      <c r="O50" s="42"/>
      <c r="P50" s="33">
        <f t="shared" si="10"/>
        <v>119.65435111318048</v>
      </c>
      <c r="Q50" s="33">
        <f t="shared" si="11"/>
        <v>12.236631664822733</v>
      </c>
    </row>
    <row r="51" spans="1:17" x14ac:dyDescent="0.25">
      <c r="A51" s="13">
        <f t="shared" si="8"/>
        <v>2027</v>
      </c>
      <c r="B51" s="33"/>
      <c r="C51" s="33"/>
      <c r="D51" s="33"/>
      <c r="E51" s="33"/>
      <c r="F51" s="33"/>
      <c r="G51" s="33"/>
      <c r="H51" s="33"/>
      <c r="I51" s="43"/>
      <c r="J51" s="33">
        <f>SUM('A6'!I57:M57)</f>
        <v>97.724565604827063</v>
      </c>
      <c r="K51" s="42"/>
      <c r="L51" s="33">
        <f>SUM('A8'!I56:M56)</f>
        <v>59.827175556590241</v>
      </c>
      <c r="M51" s="43">
        <f>SUM('A9'!I56:M56)</f>
        <v>6.1183158324113665</v>
      </c>
      <c r="N51" s="33">
        <f t="shared" si="9"/>
        <v>97.724565604827063</v>
      </c>
      <c r="O51" s="42"/>
      <c r="P51" s="33">
        <f t="shared" si="10"/>
        <v>59.827175556590241</v>
      </c>
      <c r="Q51" s="33">
        <f t="shared" si="11"/>
        <v>6.1183158324113665</v>
      </c>
    </row>
    <row r="52" spans="1:17" x14ac:dyDescent="0.25">
      <c r="A52" s="13">
        <f t="shared" si="8"/>
        <v>2028</v>
      </c>
      <c r="B52" s="33"/>
      <c r="C52" s="33"/>
      <c r="D52" s="33"/>
      <c r="E52" s="33"/>
      <c r="F52" s="33"/>
      <c r="G52" s="33"/>
      <c r="H52" s="33"/>
      <c r="I52" s="43"/>
      <c r="J52" s="33">
        <f>SUM('A6'!I58:M58)</f>
        <v>24.431141401206766</v>
      </c>
      <c r="K52" s="42"/>
      <c r="L52" s="33">
        <f>SUM('A8'!I57:M57)</f>
        <v>14.95679388914756</v>
      </c>
      <c r="M52" s="43">
        <f>SUM('A9'!I57:M57)</f>
        <v>1.5295789581028416</v>
      </c>
      <c r="N52" s="33">
        <f t="shared" si="9"/>
        <v>24.431141401206766</v>
      </c>
      <c r="O52" s="42"/>
      <c r="P52" s="33">
        <f t="shared" si="10"/>
        <v>14.95679388914756</v>
      </c>
      <c r="Q52" s="33">
        <f t="shared" si="11"/>
        <v>1.5295789581028416</v>
      </c>
    </row>
    <row r="53" spans="1:17" x14ac:dyDescent="0.25">
      <c r="A53" s="18" t="s">
        <v>64</v>
      </c>
      <c r="B53" s="45">
        <f t="shared" ref="B53:J53" si="12">SUM(B34:B52)</f>
        <v>8734.4319058524761</v>
      </c>
      <c r="C53" s="45">
        <f t="shared" si="12"/>
        <v>1493.2235998511885</v>
      </c>
      <c r="D53" s="45">
        <f t="shared" si="12"/>
        <v>5108.3583745931655</v>
      </c>
      <c r="E53" s="45">
        <f t="shared" si="12"/>
        <v>808.59530362325052</v>
      </c>
      <c r="F53" s="45">
        <f t="shared" si="12"/>
        <v>95.652978018884824</v>
      </c>
      <c r="G53" s="45">
        <f t="shared" si="12"/>
        <v>296.57563403001529</v>
      </c>
      <c r="H53" s="45">
        <f t="shared" si="12"/>
        <v>5394.3954311119514</v>
      </c>
      <c r="I53" s="46">
        <f t="shared" si="12"/>
        <v>3990.5668855181916</v>
      </c>
      <c r="J53" s="45">
        <f t="shared" si="12"/>
        <v>17547.381524824592</v>
      </c>
      <c r="K53" s="45">
        <f>'A7'!D44</f>
        <v>2381.1359353301737</v>
      </c>
      <c r="L53" s="45">
        <f>SUM(L34:L52)</f>
        <v>10966.585644941808</v>
      </c>
      <c r="M53" s="46">
        <f>SUM(M34:M52)</f>
        <v>836.33310203023177</v>
      </c>
      <c r="N53" s="45">
        <f>SUM(N34:N52)</f>
        <v>26281.81343067707</v>
      </c>
      <c r="O53" s="45">
        <f>C53+K53</f>
        <v>3874.3595351813619</v>
      </c>
      <c r="P53" s="45">
        <f>SUM(P34:P52)</f>
        <v>16074.944019534973</v>
      </c>
      <c r="Q53" s="45">
        <f>SUM(Q34:Q52)</f>
        <v>1644.9284056534823</v>
      </c>
    </row>
    <row r="56" spans="1:17" x14ac:dyDescent="0.25">
      <c r="A56" s="52"/>
      <c r="B56" s="15" t="s">
        <v>11</v>
      </c>
      <c r="C56" s="41" t="s">
        <v>18</v>
      </c>
      <c r="D56" s="15" t="s">
        <v>64</v>
      </c>
    </row>
    <row r="57" spans="1:17" x14ac:dyDescent="0.25">
      <c r="A57" s="29" t="s">
        <v>14</v>
      </c>
      <c r="B57" s="33">
        <f>SUM(B53:C53, F53)</f>
        <v>10323.308483722549</v>
      </c>
      <c r="C57" s="43">
        <f>SUM(D53:E53, G53)</f>
        <v>6213.5293122464309</v>
      </c>
      <c r="D57" s="33">
        <f>SUM(B57:C57)</f>
        <v>16536.837795968979</v>
      </c>
    </row>
    <row r="58" spans="1:17" x14ac:dyDescent="0.25">
      <c r="A58" s="29" t="s">
        <v>15</v>
      </c>
      <c r="B58" s="33">
        <f>H53</f>
        <v>5394.3954311119514</v>
      </c>
      <c r="C58" s="43">
        <f>I53</f>
        <v>3990.5668855181916</v>
      </c>
      <c r="D58" s="33">
        <f>SUM(B58:C58)</f>
        <v>9384.9623166301426</v>
      </c>
    </row>
    <row r="59" spans="1:17" x14ac:dyDescent="0.25">
      <c r="A59" s="29" t="s">
        <v>170</v>
      </c>
      <c r="B59" s="33">
        <f>B60-B57-B58</f>
        <v>14438.469051023931</v>
      </c>
      <c r="C59" s="43">
        <f>C60-C57-C58</f>
        <v>7515.7762274238321</v>
      </c>
      <c r="D59" s="33">
        <f>SUM(B59:C59)</f>
        <v>21954.245278447765</v>
      </c>
    </row>
    <row r="60" spans="1:17" x14ac:dyDescent="0.25">
      <c r="A60" s="44" t="s">
        <v>171</v>
      </c>
      <c r="B60" s="45">
        <f>SUM(N53:O53)</f>
        <v>30156.17296585843</v>
      </c>
      <c r="C60" s="46">
        <f>SUM(P53:Q53)</f>
        <v>17719.872425188456</v>
      </c>
      <c r="D60" s="45">
        <f>SUM(B60:C60)</f>
        <v>47876.045391046886</v>
      </c>
    </row>
    <row r="63" spans="1:17" x14ac:dyDescent="0.25">
      <c r="A63" s="56" t="s">
        <v>44</v>
      </c>
    </row>
    <row r="65" spans="1:11" x14ac:dyDescent="0.25">
      <c r="A65" t="s">
        <v>172</v>
      </c>
      <c r="K65" t="s">
        <v>173</v>
      </c>
    </row>
    <row r="67" spans="1:11" x14ac:dyDescent="0.25">
      <c r="A67" t="s">
        <v>174</v>
      </c>
      <c r="K67" t="s">
        <v>175</v>
      </c>
    </row>
    <row r="68" spans="1:11" x14ac:dyDescent="0.25">
      <c r="A68" t="s">
        <v>176</v>
      </c>
      <c r="K68" t="s">
        <v>177</v>
      </c>
    </row>
    <row r="69" spans="1:11" x14ac:dyDescent="0.25">
      <c r="A69" t="s">
        <v>178</v>
      </c>
      <c r="K69" t="s">
        <v>179</v>
      </c>
    </row>
    <row r="70" spans="1:11" x14ac:dyDescent="0.25">
      <c r="A70" t="s">
        <v>180</v>
      </c>
      <c r="K70" t="s">
        <v>181</v>
      </c>
    </row>
    <row r="71" spans="1:11" x14ac:dyDescent="0.25">
      <c r="A71" t="s">
        <v>182</v>
      </c>
      <c r="K71" t="s">
        <v>183</v>
      </c>
    </row>
    <row r="72" spans="1:11" x14ac:dyDescent="0.25">
      <c r="A72" t="s">
        <v>184</v>
      </c>
      <c r="K72" t="s">
        <v>185</v>
      </c>
    </row>
    <row r="74" spans="1:11" x14ac:dyDescent="0.25">
      <c r="A74" t="s">
        <v>186</v>
      </c>
    </row>
    <row r="75" spans="1:11" x14ac:dyDescent="0.25">
      <c r="A75" t="s">
        <v>187</v>
      </c>
    </row>
    <row r="76" spans="1:11" x14ac:dyDescent="0.25">
      <c r="A76" t="s">
        <v>188</v>
      </c>
    </row>
    <row r="77" spans="1:11" x14ac:dyDescent="0.25">
      <c r="A77" t="s">
        <v>189</v>
      </c>
    </row>
  </sheetData>
  <pageMargins left="0.7" right="0.7" top="0.75" bottom="0.75" header="0.3" footer="0.3"/>
  <pageSetup scale="51" orientation="portrait" r:id="rId1"/>
  <ignoredErrors>
    <ignoredError sqref="K53 O53 K28 Q28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3:AC107"/>
  <sheetViews>
    <sheetView workbookViewId="0">
      <selection activeCell="L65" sqref="L65"/>
    </sheetView>
  </sheetViews>
  <sheetFormatPr defaultRowHeight="15" x14ac:dyDescent="0.25"/>
  <cols>
    <col min="1" max="1" width="22.140625" bestFit="1" customWidth="1"/>
    <col min="2" max="2" width="12" customWidth="1"/>
    <col min="3" max="3" width="10" customWidth="1"/>
    <col min="4" max="7" width="5.42578125" bestFit="1" customWidth="1"/>
    <col min="8" max="8" width="5.140625" bestFit="1" customWidth="1"/>
    <col min="9" max="9" width="3.42578125" customWidth="1"/>
    <col min="10" max="11" width="4" bestFit="1" customWidth="1"/>
    <col min="12" max="12" width="10" customWidth="1"/>
    <col min="13" max="13" width="12" bestFit="1" customWidth="1"/>
    <col min="14" max="14" width="16.28515625" bestFit="1" customWidth="1"/>
    <col min="15" max="15" width="17" bestFit="1" customWidth="1"/>
    <col min="16" max="16" width="16.5703125" bestFit="1" customWidth="1"/>
    <col min="17" max="17" width="17.42578125" bestFit="1" customWidth="1"/>
    <col min="18" max="18" width="18.28515625" customWidth="1"/>
    <col min="19" max="19" width="19" customWidth="1"/>
    <col min="20" max="20" width="20.140625" customWidth="1"/>
    <col min="21" max="21" width="18.85546875" customWidth="1"/>
    <col min="22" max="22" width="22.140625" customWidth="1"/>
    <col min="23" max="23" width="20.7109375" customWidth="1"/>
    <col min="24" max="24" width="19.140625" bestFit="1" customWidth="1"/>
    <col min="25" max="25" width="22.28515625" bestFit="1" customWidth="1"/>
    <col min="26" max="26" width="26.140625" bestFit="1" customWidth="1"/>
    <col min="27" max="27" width="25.5703125" bestFit="1" customWidth="1"/>
    <col min="28" max="28" width="23" bestFit="1" customWidth="1"/>
    <col min="29" max="29" width="24.85546875" bestFit="1" customWidth="1"/>
  </cols>
  <sheetData>
    <row r="3" spans="1:29" x14ac:dyDescent="0.25">
      <c r="A3" s="5" t="s">
        <v>190</v>
      </c>
      <c r="B3" s="5" t="s">
        <v>191</v>
      </c>
      <c r="M3" s="5" t="s">
        <v>192</v>
      </c>
      <c r="N3" t="s">
        <v>193</v>
      </c>
      <c r="O3" t="s">
        <v>194</v>
      </c>
      <c r="P3" t="s">
        <v>195</v>
      </c>
      <c r="Q3" t="s">
        <v>196</v>
      </c>
      <c r="R3" t="s">
        <v>190</v>
      </c>
      <c r="S3" t="s">
        <v>197</v>
      </c>
      <c r="T3" t="s">
        <v>198</v>
      </c>
      <c r="U3" t="s">
        <v>199</v>
      </c>
      <c r="V3" t="s">
        <v>200</v>
      </c>
      <c r="W3" t="s">
        <v>201</v>
      </c>
      <c r="X3" t="s">
        <v>202</v>
      </c>
      <c r="Y3" t="s">
        <v>203</v>
      </c>
      <c r="Z3" t="s">
        <v>204</v>
      </c>
      <c r="AA3" t="s">
        <v>205</v>
      </c>
      <c r="AB3" t="s">
        <v>206</v>
      </c>
      <c r="AC3" t="s">
        <v>207</v>
      </c>
    </row>
    <row r="4" spans="1:29" x14ac:dyDescent="0.25">
      <c r="A4" s="5" t="s">
        <v>208</v>
      </c>
      <c r="B4">
        <v>12</v>
      </c>
      <c r="C4">
        <v>24</v>
      </c>
      <c r="D4">
        <v>36</v>
      </c>
      <c r="E4">
        <v>48</v>
      </c>
      <c r="F4">
        <v>60</v>
      </c>
      <c r="G4">
        <v>72</v>
      </c>
      <c r="H4">
        <v>84</v>
      </c>
      <c r="I4">
        <v>96</v>
      </c>
      <c r="J4">
        <v>108</v>
      </c>
      <c r="K4">
        <v>120</v>
      </c>
      <c r="M4">
        <v>2010</v>
      </c>
      <c r="N4" s="10">
        <v>175.04147522593757</v>
      </c>
      <c r="O4" s="10">
        <v>101.46033678071763</v>
      </c>
      <c r="P4" s="10">
        <v>0</v>
      </c>
      <c r="Q4" s="10">
        <v>0</v>
      </c>
      <c r="R4" s="3">
        <v>12</v>
      </c>
      <c r="S4" s="3">
        <v>0</v>
      </c>
      <c r="T4" s="3">
        <v>12</v>
      </c>
      <c r="U4" s="3">
        <v>3</v>
      </c>
      <c r="V4" s="3">
        <v>0</v>
      </c>
      <c r="W4" s="3">
        <v>6</v>
      </c>
      <c r="X4" s="3">
        <v>3</v>
      </c>
      <c r="Y4" s="10">
        <v>175.04147522593757</v>
      </c>
      <c r="Z4" s="10">
        <v>175.04147522593757</v>
      </c>
      <c r="AA4" s="10">
        <v>0</v>
      </c>
      <c r="AB4" s="10">
        <v>80.515406628611217</v>
      </c>
      <c r="AC4" s="10">
        <v>20.944930152106416</v>
      </c>
    </row>
    <row r="5" spans="1:29" x14ac:dyDescent="0.25">
      <c r="A5">
        <v>2010</v>
      </c>
      <c r="B5" s="9">
        <v>12</v>
      </c>
      <c r="C5" s="9">
        <v>10</v>
      </c>
      <c r="D5" s="9">
        <v>13</v>
      </c>
      <c r="E5" s="9">
        <v>8</v>
      </c>
      <c r="F5" s="9">
        <v>9</v>
      </c>
      <c r="G5" s="9">
        <v>17</v>
      </c>
      <c r="H5" s="9">
        <v>11</v>
      </c>
      <c r="I5" s="9">
        <v>6</v>
      </c>
      <c r="J5" s="9">
        <v>4</v>
      </c>
      <c r="K5" s="9">
        <v>1</v>
      </c>
      <c r="M5">
        <v>2011</v>
      </c>
      <c r="N5" s="10">
        <v>489.5714066143654</v>
      </c>
      <c r="O5" s="10">
        <v>391.99673451160089</v>
      </c>
      <c r="P5" s="10">
        <v>0</v>
      </c>
      <c r="Q5" s="10">
        <v>0</v>
      </c>
      <c r="R5" s="3">
        <v>19</v>
      </c>
      <c r="S5" s="3">
        <v>0</v>
      </c>
      <c r="T5" s="3">
        <v>19</v>
      </c>
      <c r="U5" s="3">
        <v>8</v>
      </c>
      <c r="V5" s="3">
        <v>0</v>
      </c>
      <c r="W5" s="3">
        <v>7</v>
      </c>
      <c r="X5" s="3">
        <v>4</v>
      </c>
      <c r="Y5" s="10">
        <v>489.5714066143654</v>
      </c>
      <c r="Z5" s="10">
        <v>489.5714066143654</v>
      </c>
      <c r="AA5" s="10">
        <v>0</v>
      </c>
      <c r="AB5" s="10">
        <v>323.93110616048466</v>
      </c>
      <c r="AC5" s="10">
        <v>68.065628351116217</v>
      </c>
    </row>
    <row r="6" spans="1:29" x14ac:dyDescent="0.25">
      <c r="A6">
        <v>2011</v>
      </c>
      <c r="B6" s="9">
        <v>9</v>
      </c>
      <c r="C6" s="9">
        <v>10</v>
      </c>
      <c r="D6" s="9">
        <v>12</v>
      </c>
      <c r="E6" s="9">
        <v>14</v>
      </c>
      <c r="F6" s="9">
        <v>19</v>
      </c>
      <c r="G6" s="9">
        <v>18</v>
      </c>
      <c r="H6" s="9">
        <v>12</v>
      </c>
      <c r="I6" s="9">
        <v>1</v>
      </c>
      <c r="J6" s="9">
        <v>5</v>
      </c>
      <c r="K6" s="9"/>
      <c r="M6">
        <v>2012</v>
      </c>
      <c r="N6" s="10">
        <v>1222.2364646975861</v>
      </c>
      <c r="O6" s="10">
        <v>463.21595365502219</v>
      </c>
      <c r="P6" s="10">
        <v>0</v>
      </c>
      <c r="Q6" s="10">
        <v>0</v>
      </c>
      <c r="R6" s="3">
        <v>32</v>
      </c>
      <c r="S6" s="3">
        <v>0</v>
      </c>
      <c r="T6" s="3">
        <v>32</v>
      </c>
      <c r="U6" s="3">
        <v>10</v>
      </c>
      <c r="V6" s="3">
        <v>2</v>
      </c>
      <c r="W6" s="3">
        <v>18</v>
      </c>
      <c r="X6" s="3">
        <v>4</v>
      </c>
      <c r="Y6" s="10">
        <v>1222.2364646975861</v>
      </c>
      <c r="Z6" s="10">
        <v>713.02521796821873</v>
      </c>
      <c r="AA6" s="10">
        <v>509.21124672936736</v>
      </c>
      <c r="AB6" s="10">
        <v>348.73597292497573</v>
      </c>
      <c r="AC6" s="10">
        <v>114.47998073004649</v>
      </c>
    </row>
    <row r="7" spans="1:29" x14ac:dyDescent="0.25">
      <c r="A7">
        <v>2012</v>
      </c>
      <c r="B7" s="9">
        <v>9</v>
      </c>
      <c r="C7" s="9">
        <v>13</v>
      </c>
      <c r="D7" s="9">
        <v>10</v>
      </c>
      <c r="E7" s="9">
        <v>16</v>
      </c>
      <c r="F7" s="9">
        <v>16</v>
      </c>
      <c r="G7" s="9">
        <v>17</v>
      </c>
      <c r="H7" s="9">
        <v>4</v>
      </c>
      <c r="I7" s="9">
        <v>3</v>
      </c>
      <c r="J7" s="9"/>
      <c r="K7" s="9"/>
      <c r="M7">
        <v>2013</v>
      </c>
      <c r="N7" s="10">
        <v>880.85758194038397</v>
      </c>
      <c r="O7" s="10">
        <v>743.79779192228887</v>
      </c>
      <c r="P7" s="10">
        <v>0</v>
      </c>
      <c r="Q7" s="10">
        <v>0</v>
      </c>
      <c r="R7" s="3">
        <v>40</v>
      </c>
      <c r="S7" s="3">
        <v>0</v>
      </c>
      <c r="T7" s="3">
        <v>40</v>
      </c>
      <c r="U7" s="3">
        <v>15</v>
      </c>
      <c r="V7" s="3">
        <v>0</v>
      </c>
      <c r="W7" s="3">
        <v>11</v>
      </c>
      <c r="X7" s="3">
        <v>14</v>
      </c>
      <c r="Y7" s="10">
        <v>880.85758194038397</v>
      </c>
      <c r="Z7" s="10">
        <v>880.85758194038397</v>
      </c>
      <c r="AA7" s="10">
        <v>0</v>
      </c>
      <c r="AB7" s="10">
        <v>723.6357512185117</v>
      </c>
      <c r="AC7" s="10">
        <v>20.162040703777155</v>
      </c>
    </row>
    <row r="8" spans="1:29" x14ac:dyDescent="0.25">
      <c r="A8">
        <v>2013</v>
      </c>
      <c r="B8" s="9">
        <v>7</v>
      </c>
      <c r="C8" s="9">
        <v>6</v>
      </c>
      <c r="D8" s="9">
        <v>10</v>
      </c>
      <c r="E8" s="9">
        <v>17</v>
      </c>
      <c r="F8" s="9">
        <v>26</v>
      </c>
      <c r="G8" s="9">
        <v>17</v>
      </c>
      <c r="H8" s="9">
        <v>8</v>
      </c>
      <c r="I8" s="9"/>
      <c r="J8" s="9"/>
      <c r="K8" s="9"/>
      <c r="M8">
        <v>2014</v>
      </c>
      <c r="N8" s="10">
        <v>1590.2820294001692</v>
      </c>
      <c r="O8" s="10">
        <v>1171.8166048106707</v>
      </c>
      <c r="P8" s="10">
        <v>30.464683760206995</v>
      </c>
      <c r="Q8" s="10">
        <v>55.848919444848669</v>
      </c>
      <c r="R8" s="3">
        <v>54</v>
      </c>
      <c r="S8" s="3">
        <v>1</v>
      </c>
      <c r="T8" s="3">
        <v>53</v>
      </c>
      <c r="U8" s="3">
        <v>24</v>
      </c>
      <c r="V8" s="3">
        <v>0</v>
      </c>
      <c r="W8" s="3">
        <v>21</v>
      </c>
      <c r="X8" s="3">
        <v>8</v>
      </c>
      <c r="Y8" s="10">
        <v>1590.2820294001692</v>
      </c>
      <c r="Z8" s="10">
        <v>1590.2820294001692</v>
      </c>
      <c r="AA8" s="10">
        <v>0</v>
      </c>
      <c r="AB8" s="10">
        <v>1068.4344504116605</v>
      </c>
      <c r="AC8" s="10">
        <v>82.401580908621241</v>
      </c>
    </row>
    <row r="9" spans="1:29" x14ac:dyDescent="0.25">
      <c r="A9">
        <v>2014</v>
      </c>
      <c r="B9" s="9">
        <v>15</v>
      </c>
      <c r="C9" s="9">
        <v>15</v>
      </c>
      <c r="D9" s="9">
        <v>18</v>
      </c>
      <c r="E9" s="9">
        <v>26</v>
      </c>
      <c r="F9" s="9">
        <v>26</v>
      </c>
      <c r="G9" s="9">
        <v>33</v>
      </c>
      <c r="H9" s="9"/>
      <c r="I9" s="9"/>
      <c r="J9" s="9"/>
      <c r="K9" s="9"/>
      <c r="M9">
        <v>2015</v>
      </c>
      <c r="N9" s="10">
        <v>2859.4712611581058</v>
      </c>
      <c r="O9" s="10">
        <v>1056.9558510281131</v>
      </c>
      <c r="P9" s="10">
        <v>130.22419336527992</v>
      </c>
      <c r="Q9" s="10">
        <v>62.959135086052711</v>
      </c>
      <c r="R9" s="3">
        <v>93</v>
      </c>
      <c r="S9" s="3">
        <v>2</v>
      </c>
      <c r="T9" s="3">
        <v>91</v>
      </c>
      <c r="U9" s="3">
        <v>30</v>
      </c>
      <c r="V9" s="3">
        <v>3</v>
      </c>
      <c r="W9" s="3">
        <v>40</v>
      </c>
      <c r="X9" s="3">
        <v>21</v>
      </c>
      <c r="Y9" s="10">
        <v>2859.4712611581058</v>
      </c>
      <c r="Z9" s="10">
        <v>2041.2957241483032</v>
      </c>
      <c r="AA9" s="10">
        <v>818.17553700980284</v>
      </c>
      <c r="AB9" s="10">
        <v>932.20435821321382</v>
      </c>
      <c r="AC9" s="10">
        <v>124.75149281489914</v>
      </c>
    </row>
    <row r="10" spans="1:29" x14ac:dyDescent="0.25">
      <c r="A10">
        <v>2015</v>
      </c>
      <c r="B10" s="9">
        <v>16</v>
      </c>
      <c r="C10" s="9">
        <v>17</v>
      </c>
      <c r="D10" s="9">
        <v>22</v>
      </c>
      <c r="E10" s="9">
        <v>29</v>
      </c>
      <c r="F10" s="9">
        <v>18</v>
      </c>
      <c r="G10" s="9"/>
      <c r="H10" s="9"/>
      <c r="I10" s="9"/>
      <c r="J10" s="9"/>
      <c r="K10" s="9"/>
      <c r="M10">
        <v>2016</v>
      </c>
      <c r="N10" s="10">
        <v>1654.1443123676727</v>
      </c>
      <c r="O10" s="10">
        <v>953.73234624593613</v>
      </c>
      <c r="P10" s="10">
        <v>900.19998912411074</v>
      </c>
      <c r="Q10" s="10">
        <v>623.17950949536191</v>
      </c>
      <c r="R10" s="3">
        <v>108</v>
      </c>
      <c r="S10" s="3">
        <v>11</v>
      </c>
      <c r="T10" s="3">
        <v>97</v>
      </c>
      <c r="U10" s="3">
        <v>27</v>
      </c>
      <c r="V10" s="3">
        <v>1</v>
      </c>
      <c r="W10" s="3">
        <v>43</v>
      </c>
      <c r="X10" s="3">
        <v>27</v>
      </c>
      <c r="Y10" s="10">
        <v>1643.6882947243607</v>
      </c>
      <c r="Z10" s="10">
        <v>1477.8514786123424</v>
      </c>
      <c r="AA10" s="10">
        <v>165.83681611201837</v>
      </c>
      <c r="AB10" s="10">
        <v>811.27440651954544</v>
      </c>
      <c r="AC10" s="10">
        <v>123.58753621626828</v>
      </c>
    </row>
    <row r="11" spans="1:29" x14ac:dyDescent="0.25">
      <c r="A11">
        <v>2016</v>
      </c>
      <c r="B11" s="9">
        <v>11</v>
      </c>
      <c r="C11" s="9">
        <v>11</v>
      </c>
      <c r="D11" s="9">
        <v>12</v>
      </c>
      <c r="E11" s="9">
        <v>13</v>
      </c>
      <c r="F11" s="9"/>
      <c r="G11" s="9"/>
      <c r="H11" s="9"/>
      <c r="I11" s="9"/>
      <c r="J11" s="9"/>
      <c r="K11" s="9"/>
      <c r="M11">
        <v>2017</v>
      </c>
      <c r="N11" s="10">
        <v>1232.1075313256213</v>
      </c>
      <c r="O11" s="10">
        <v>1006.9304644643358</v>
      </c>
      <c r="P11" s="10">
        <v>1533.6775177457234</v>
      </c>
      <c r="Q11" s="10">
        <v>1078.9195924500111</v>
      </c>
      <c r="R11" s="3">
        <v>134</v>
      </c>
      <c r="S11" s="3">
        <v>31</v>
      </c>
      <c r="T11" s="3">
        <v>103</v>
      </c>
      <c r="U11" s="3">
        <v>30</v>
      </c>
      <c r="V11" s="3">
        <v>0</v>
      </c>
      <c r="W11" s="3">
        <v>50</v>
      </c>
      <c r="X11" s="3">
        <v>23</v>
      </c>
      <c r="Y11" s="10">
        <v>1206.0814102877569</v>
      </c>
      <c r="Z11" s="10">
        <v>1206.0814102877569</v>
      </c>
      <c r="AA11" s="10">
        <v>0</v>
      </c>
      <c r="AB11" s="10">
        <v>746.59897251855159</v>
      </c>
      <c r="AC11" s="10">
        <v>153.38854299975191</v>
      </c>
    </row>
    <row r="12" spans="1:29" x14ac:dyDescent="0.25">
      <c r="A12">
        <v>2017</v>
      </c>
      <c r="B12" s="9">
        <v>14</v>
      </c>
      <c r="C12" s="9">
        <v>11</v>
      </c>
      <c r="D12" s="9">
        <v>10</v>
      </c>
      <c r="E12" s="9"/>
      <c r="F12" s="9"/>
      <c r="G12" s="9"/>
      <c r="H12" s="9"/>
      <c r="I12" s="9"/>
      <c r="J12" s="9"/>
      <c r="K12" s="9"/>
      <c r="M12">
        <v>2018</v>
      </c>
      <c r="N12" s="10">
        <v>168.04288272562241</v>
      </c>
      <c r="O12" s="10">
        <v>218.48709175893401</v>
      </c>
      <c r="P12" s="10">
        <v>1378.8389039361746</v>
      </c>
      <c r="Q12" s="10">
        <v>1218.9431065597096</v>
      </c>
      <c r="R12" s="3">
        <v>112</v>
      </c>
      <c r="S12" s="3">
        <v>41</v>
      </c>
      <c r="T12" s="3">
        <v>71</v>
      </c>
      <c r="U12" s="3">
        <v>4</v>
      </c>
      <c r="V12" s="3">
        <v>0</v>
      </c>
      <c r="W12" s="3">
        <v>42</v>
      </c>
      <c r="X12" s="3">
        <v>25</v>
      </c>
      <c r="Y12" s="10">
        <v>134.9196554286525</v>
      </c>
      <c r="Z12" s="10">
        <v>134.9196554286525</v>
      </c>
      <c r="AA12" s="10">
        <v>0</v>
      </c>
      <c r="AB12" s="10">
        <v>62.437784482123931</v>
      </c>
      <c r="AC12" s="10">
        <v>70.932168207416439</v>
      </c>
    </row>
    <row r="13" spans="1:29" x14ac:dyDescent="0.25">
      <c r="A13">
        <v>2018</v>
      </c>
      <c r="B13" s="9">
        <v>8</v>
      </c>
      <c r="C13" s="9">
        <v>7</v>
      </c>
      <c r="D13" s="9"/>
      <c r="E13" s="9"/>
      <c r="F13" s="9"/>
      <c r="G13" s="9"/>
      <c r="H13" s="9"/>
      <c r="I13" s="9"/>
      <c r="J13" s="9"/>
      <c r="K13" s="9"/>
      <c r="M13">
        <v>2019</v>
      </c>
      <c r="N13" s="10">
        <v>51.553538267086431</v>
      </c>
      <c r="O13" s="10">
        <v>105.13613706881122</v>
      </c>
      <c r="P13" s="10">
        <v>1420.9901431804556</v>
      </c>
      <c r="Q13" s="10">
        <v>950.71662248220775</v>
      </c>
      <c r="R13" s="3">
        <v>105</v>
      </c>
      <c r="S13" s="3">
        <v>60</v>
      </c>
      <c r="T13" s="3">
        <v>45</v>
      </c>
      <c r="U13" s="3">
        <v>2</v>
      </c>
      <c r="V13" s="3">
        <v>0</v>
      </c>
      <c r="W13" s="3">
        <v>30</v>
      </c>
      <c r="X13" s="3">
        <v>13</v>
      </c>
      <c r="Y13" s="10">
        <v>25.505926226347867</v>
      </c>
      <c r="Z13" s="10">
        <v>25.505926226347867</v>
      </c>
      <c r="AA13" s="10">
        <v>0</v>
      </c>
      <c r="AB13" s="10">
        <v>10.590165515486209</v>
      </c>
      <c r="AC13" s="10">
        <v>29.881402539247254</v>
      </c>
    </row>
    <row r="14" spans="1:29" x14ac:dyDescent="0.25">
      <c r="A14">
        <v>2019</v>
      </c>
      <c r="B14" s="9">
        <v>7</v>
      </c>
      <c r="C14" s="9"/>
      <c r="D14" s="9"/>
      <c r="E14" s="9"/>
      <c r="F14" s="9"/>
      <c r="G14" s="9"/>
      <c r="H14" s="9"/>
      <c r="I14" s="9"/>
      <c r="J14" s="9"/>
      <c r="K14" s="9"/>
    </row>
    <row r="18" spans="1:8" x14ac:dyDescent="0.25">
      <c r="A18" s="5" t="s">
        <v>209</v>
      </c>
      <c r="B18" s="6">
        <v>0</v>
      </c>
    </row>
    <row r="20" spans="1:8" x14ac:dyDescent="0.25">
      <c r="C20" s="5" t="s">
        <v>210</v>
      </c>
    </row>
    <row r="21" spans="1:8" x14ac:dyDescent="0.25">
      <c r="A21" s="5" t="s">
        <v>211</v>
      </c>
      <c r="B21" s="5" t="s">
        <v>192</v>
      </c>
      <c r="C21">
        <v>12</v>
      </c>
      <c r="D21">
        <v>24</v>
      </c>
      <c r="E21">
        <v>36</v>
      </c>
      <c r="F21">
        <v>48</v>
      </c>
      <c r="G21">
        <v>60</v>
      </c>
      <c r="H21">
        <v>72</v>
      </c>
    </row>
    <row r="22" spans="1:8" x14ac:dyDescent="0.25">
      <c r="A22" t="s">
        <v>198</v>
      </c>
      <c r="B22">
        <v>2010</v>
      </c>
      <c r="C22" s="3">
        <v>4</v>
      </c>
      <c r="D22" s="3">
        <v>6</v>
      </c>
      <c r="E22" s="3"/>
      <c r="F22" s="3">
        <v>2</v>
      </c>
      <c r="G22" s="3"/>
      <c r="H22" s="3"/>
    </row>
    <row r="23" spans="1:8" x14ac:dyDescent="0.25">
      <c r="B23">
        <v>2011</v>
      </c>
      <c r="C23" s="3">
        <v>6</v>
      </c>
      <c r="D23" s="3">
        <v>4</v>
      </c>
      <c r="E23" s="3">
        <v>2</v>
      </c>
      <c r="F23" s="3">
        <v>3</v>
      </c>
      <c r="G23" s="3">
        <v>3</v>
      </c>
      <c r="H23" s="3">
        <v>1</v>
      </c>
    </row>
    <row r="24" spans="1:8" x14ac:dyDescent="0.25">
      <c r="B24">
        <v>2012</v>
      </c>
      <c r="C24" s="3">
        <v>12</v>
      </c>
      <c r="D24" s="3">
        <v>9</v>
      </c>
      <c r="E24" s="3">
        <v>7</v>
      </c>
      <c r="F24" s="3">
        <v>3</v>
      </c>
      <c r="G24" s="3">
        <v>1</v>
      </c>
      <c r="H24" s="3"/>
    </row>
    <row r="25" spans="1:8" x14ac:dyDescent="0.25">
      <c r="B25">
        <v>2013</v>
      </c>
      <c r="C25" s="3">
        <v>15</v>
      </c>
      <c r="D25" s="3">
        <v>14</v>
      </c>
      <c r="E25" s="3">
        <v>4</v>
      </c>
      <c r="F25" s="3">
        <v>4</v>
      </c>
      <c r="G25" s="3">
        <v>3</v>
      </c>
      <c r="H25" s="3"/>
    </row>
    <row r="26" spans="1:8" x14ac:dyDescent="0.25">
      <c r="B26">
        <v>2014</v>
      </c>
      <c r="C26" s="3">
        <v>18</v>
      </c>
      <c r="D26" s="3">
        <v>10</v>
      </c>
      <c r="E26" s="3">
        <v>8</v>
      </c>
      <c r="F26" s="3">
        <v>8</v>
      </c>
      <c r="G26" s="3">
        <v>9</v>
      </c>
      <c r="H26" s="3"/>
    </row>
    <row r="27" spans="1:8" x14ac:dyDescent="0.25">
      <c r="B27">
        <v>2015</v>
      </c>
      <c r="C27" s="3">
        <v>42</v>
      </c>
      <c r="D27" s="3">
        <v>20</v>
      </c>
      <c r="E27" s="3">
        <v>14</v>
      </c>
      <c r="F27" s="3">
        <v>12</v>
      </c>
      <c r="G27" s="3">
        <v>3</v>
      </c>
      <c r="H27" s="3"/>
    </row>
    <row r="28" spans="1:8" x14ac:dyDescent="0.25">
      <c r="B28">
        <v>2016</v>
      </c>
      <c r="C28" s="3">
        <v>37</v>
      </c>
      <c r="D28" s="3">
        <v>33</v>
      </c>
      <c r="E28" s="3">
        <v>16</v>
      </c>
      <c r="F28" s="3">
        <v>11</v>
      </c>
      <c r="G28" s="3"/>
      <c r="H28" s="3"/>
    </row>
    <row r="29" spans="1:8" x14ac:dyDescent="0.25">
      <c r="B29">
        <v>2017</v>
      </c>
      <c r="C29" s="3">
        <v>39</v>
      </c>
      <c r="D29" s="3">
        <v>37</v>
      </c>
      <c r="E29" s="3">
        <v>27</v>
      </c>
      <c r="F29" s="3"/>
      <c r="G29" s="3"/>
      <c r="H29" s="3"/>
    </row>
    <row r="30" spans="1:8" x14ac:dyDescent="0.25">
      <c r="B30">
        <v>2018</v>
      </c>
      <c r="C30" s="3">
        <v>50</v>
      </c>
      <c r="D30" s="3">
        <v>21</v>
      </c>
      <c r="E30" s="3"/>
      <c r="F30" s="3"/>
      <c r="G30" s="3"/>
      <c r="H30" s="3"/>
    </row>
    <row r="31" spans="1:8" x14ac:dyDescent="0.25">
      <c r="B31">
        <v>2019</v>
      </c>
      <c r="C31" s="3">
        <v>45</v>
      </c>
      <c r="D31" s="3"/>
      <c r="E31" s="3"/>
      <c r="F31" s="3"/>
      <c r="G31" s="3"/>
      <c r="H31" s="3"/>
    </row>
    <row r="32" spans="1:8" x14ac:dyDescent="0.25">
      <c r="A32" t="s">
        <v>199</v>
      </c>
      <c r="B32">
        <v>2010</v>
      </c>
      <c r="C32" s="3">
        <v>0</v>
      </c>
      <c r="D32" s="3">
        <v>1</v>
      </c>
      <c r="E32" s="3"/>
      <c r="F32" s="3">
        <v>2</v>
      </c>
      <c r="G32" s="3"/>
      <c r="H32" s="3"/>
    </row>
    <row r="33" spans="1:8" x14ac:dyDescent="0.25">
      <c r="B33">
        <v>2011</v>
      </c>
      <c r="C33" s="3">
        <v>0</v>
      </c>
      <c r="D33" s="3">
        <v>1</v>
      </c>
      <c r="E33" s="3">
        <v>1</v>
      </c>
      <c r="F33" s="3">
        <v>2</v>
      </c>
      <c r="G33" s="3">
        <v>3</v>
      </c>
      <c r="H33" s="3">
        <v>1</v>
      </c>
    </row>
    <row r="34" spans="1:8" x14ac:dyDescent="0.25">
      <c r="B34">
        <v>2012</v>
      </c>
      <c r="C34" s="3">
        <v>0</v>
      </c>
      <c r="D34" s="3">
        <v>3</v>
      </c>
      <c r="E34" s="3">
        <v>4</v>
      </c>
      <c r="F34" s="3">
        <v>2</v>
      </c>
      <c r="G34" s="3">
        <v>1</v>
      </c>
      <c r="H34" s="3"/>
    </row>
    <row r="35" spans="1:8" x14ac:dyDescent="0.25">
      <c r="B35">
        <v>2013</v>
      </c>
      <c r="C35" s="3">
        <v>0</v>
      </c>
      <c r="D35" s="3">
        <v>4</v>
      </c>
      <c r="E35" s="3">
        <v>4</v>
      </c>
      <c r="F35" s="3">
        <v>4</v>
      </c>
      <c r="G35" s="3">
        <v>3</v>
      </c>
      <c r="H35" s="3"/>
    </row>
    <row r="36" spans="1:8" x14ac:dyDescent="0.25">
      <c r="B36">
        <v>2014</v>
      </c>
      <c r="C36" s="3">
        <v>1</v>
      </c>
      <c r="D36" s="3">
        <v>2</v>
      </c>
      <c r="E36" s="3">
        <v>6</v>
      </c>
      <c r="F36" s="3">
        <v>6</v>
      </c>
      <c r="G36" s="3">
        <v>9</v>
      </c>
      <c r="H36" s="3"/>
    </row>
    <row r="37" spans="1:8" x14ac:dyDescent="0.25">
      <c r="B37">
        <v>2015</v>
      </c>
      <c r="C37" s="3">
        <v>1</v>
      </c>
      <c r="D37" s="3">
        <v>8</v>
      </c>
      <c r="E37" s="3">
        <v>8</v>
      </c>
      <c r="F37" s="3">
        <v>10</v>
      </c>
      <c r="G37" s="3">
        <v>3</v>
      </c>
      <c r="H37" s="3"/>
    </row>
    <row r="38" spans="1:8" x14ac:dyDescent="0.25">
      <c r="B38">
        <v>2016</v>
      </c>
      <c r="C38" s="3">
        <v>1</v>
      </c>
      <c r="D38" s="3">
        <v>6</v>
      </c>
      <c r="E38" s="3">
        <v>11</v>
      </c>
      <c r="F38" s="3">
        <v>9</v>
      </c>
      <c r="G38" s="3"/>
      <c r="H38" s="3"/>
    </row>
    <row r="39" spans="1:8" x14ac:dyDescent="0.25">
      <c r="B39">
        <v>2017</v>
      </c>
      <c r="C39" s="3">
        <v>0</v>
      </c>
      <c r="D39" s="3">
        <v>15</v>
      </c>
      <c r="E39" s="3">
        <v>15</v>
      </c>
      <c r="F39" s="3"/>
      <c r="G39" s="3"/>
      <c r="H39" s="3"/>
    </row>
    <row r="40" spans="1:8" x14ac:dyDescent="0.25">
      <c r="B40">
        <v>2018</v>
      </c>
      <c r="C40" s="3">
        <v>1</v>
      </c>
      <c r="D40" s="3">
        <v>3</v>
      </c>
      <c r="E40" s="3"/>
      <c r="F40" s="3"/>
      <c r="G40" s="3"/>
      <c r="H40" s="3"/>
    </row>
    <row r="41" spans="1:8" x14ac:dyDescent="0.25">
      <c r="B41">
        <v>2019</v>
      </c>
      <c r="C41" s="3">
        <v>2</v>
      </c>
      <c r="D41" s="3"/>
      <c r="E41" s="3"/>
      <c r="F41" s="3"/>
      <c r="G41" s="3"/>
      <c r="H41" s="3"/>
    </row>
    <row r="42" spans="1:8" x14ac:dyDescent="0.25">
      <c r="A42" t="s">
        <v>200</v>
      </c>
      <c r="B42">
        <v>2010</v>
      </c>
      <c r="C42" s="3">
        <v>0</v>
      </c>
      <c r="D42" s="3">
        <v>0</v>
      </c>
      <c r="E42" s="3"/>
      <c r="F42" s="3">
        <v>0</v>
      </c>
      <c r="G42" s="3"/>
      <c r="H42" s="3"/>
    </row>
    <row r="43" spans="1:8" x14ac:dyDescent="0.25">
      <c r="B43">
        <v>2011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</row>
    <row r="44" spans="1:8" x14ac:dyDescent="0.25">
      <c r="B44">
        <v>2012</v>
      </c>
      <c r="C44" s="3">
        <v>0</v>
      </c>
      <c r="D44" s="3">
        <v>0</v>
      </c>
      <c r="E44" s="3">
        <v>1</v>
      </c>
      <c r="F44" s="3">
        <v>1</v>
      </c>
      <c r="G44" s="3">
        <v>0</v>
      </c>
      <c r="H44" s="3"/>
    </row>
    <row r="45" spans="1:8" x14ac:dyDescent="0.25">
      <c r="B45">
        <v>2013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/>
    </row>
    <row r="46" spans="1:8" x14ac:dyDescent="0.25">
      <c r="B46">
        <v>2014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/>
    </row>
    <row r="47" spans="1:8" x14ac:dyDescent="0.25">
      <c r="B47">
        <v>2015</v>
      </c>
      <c r="C47" s="3">
        <v>0</v>
      </c>
      <c r="D47" s="3">
        <v>0</v>
      </c>
      <c r="E47" s="3">
        <v>0</v>
      </c>
      <c r="F47" s="3">
        <v>2</v>
      </c>
      <c r="G47" s="3">
        <v>1</v>
      </c>
      <c r="H47" s="3"/>
    </row>
    <row r="48" spans="1:8" x14ac:dyDescent="0.25">
      <c r="B48">
        <v>2016</v>
      </c>
      <c r="C48" s="3">
        <v>0</v>
      </c>
      <c r="D48" s="3">
        <v>0</v>
      </c>
      <c r="E48" s="3">
        <v>1</v>
      </c>
      <c r="F48" s="3">
        <v>0</v>
      </c>
      <c r="G48" s="3"/>
      <c r="H48" s="3"/>
    </row>
    <row r="49" spans="1:8" x14ac:dyDescent="0.25">
      <c r="B49">
        <v>2017</v>
      </c>
      <c r="C49" s="3">
        <v>0</v>
      </c>
      <c r="D49" s="3">
        <v>0</v>
      </c>
      <c r="E49" s="3">
        <v>0</v>
      </c>
      <c r="F49" s="3"/>
      <c r="G49" s="3"/>
      <c r="H49" s="3"/>
    </row>
    <row r="50" spans="1:8" x14ac:dyDescent="0.25">
      <c r="B50">
        <v>2018</v>
      </c>
      <c r="C50" s="3">
        <v>0</v>
      </c>
      <c r="D50" s="3">
        <v>0</v>
      </c>
      <c r="E50" s="3"/>
      <c r="F50" s="3"/>
      <c r="G50" s="3"/>
      <c r="H50" s="3"/>
    </row>
    <row r="51" spans="1:8" x14ac:dyDescent="0.25">
      <c r="B51">
        <v>2019</v>
      </c>
      <c r="C51" s="3">
        <v>0</v>
      </c>
      <c r="D51" s="3"/>
      <c r="E51" s="3"/>
      <c r="F51" s="3"/>
      <c r="G51" s="3"/>
      <c r="H51" s="3"/>
    </row>
    <row r="52" spans="1:8" x14ac:dyDescent="0.25">
      <c r="A52" t="s">
        <v>201</v>
      </c>
      <c r="B52">
        <v>2010</v>
      </c>
      <c r="C52" s="3">
        <v>2</v>
      </c>
      <c r="D52" s="3">
        <v>4</v>
      </c>
      <c r="E52" s="3"/>
      <c r="F52" s="3">
        <v>0</v>
      </c>
      <c r="G52" s="3"/>
      <c r="H52" s="3"/>
    </row>
    <row r="53" spans="1:8" x14ac:dyDescent="0.25">
      <c r="B53">
        <v>2011</v>
      </c>
      <c r="C53" s="3">
        <v>2</v>
      </c>
      <c r="D53" s="3">
        <v>3</v>
      </c>
      <c r="E53" s="3">
        <v>1</v>
      </c>
      <c r="F53" s="3">
        <v>1</v>
      </c>
      <c r="G53" s="3">
        <v>0</v>
      </c>
      <c r="H53" s="3">
        <v>0</v>
      </c>
    </row>
    <row r="54" spans="1:8" x14ac:dyDescent="0.25">
      <c r="B54">
        <v>2012</v>
      </c>
      <c r="C54" s="3">
        <v>8</v>
      </c>
      <c r="D54" s="3">
        <v>6</v>
      </c>
      <c r="E54" s="3">
        <v>3</v>
      </c>
      <c r="F54" s="3">
        <v>1</v>
      </c>
      <c r="G54" s="3">
        <v>0</v>
      </c>
      <c r="H54" s="3"/>
    </row>
    <row r="55" spans="1:8" x14ac:dyDescent="0.25">
      <c r="B55">
        <v>2013</v>
      </c>
      <c r="C55" s="3">
        <v>8</v>
      </c>
      <c r="D55" s="3">
        <v>3</v>
      </c>
      <c r="E55" s="3">
        <v>0</v>
      </c>
      <c r="F55" s="3">
        <v>0</v>
      </c>
      <c r="G55" s="3">
        <v>0</v>
      </c>
      <c r="H55" s="3"/>
    </row>
    <row r="56" spans="1:8" x14ac:dyDescent="0.25">
      <c r="B56">
        <v>2014</v>
      </c>
      <c r="C56" s="3">
        <v>12</v>
      </c>
      <c r="D56" s="3">
        <v>5</v>
      </c>
      <c r="E56" s="3">
        <v>2</v>
      </c>
      <c r="F56" s="3">
        <v>2</v>
      </c>
      <c r="G56" s="3">
        <v>0</v>
      </c>
      <c r="H56" s="3"/>
    </row>
    <row r="57" spans="1:8" x14ac:dyDescent="0.25">
      <c r="B57">
        <v>2015</v>
      </c>
      <c r="C57" s="3">
        <v>24</v>
      </c>
      <c r="D57" s="3">
        <v>10</v>
      </c>
      <c r="E57" s="3">
        <v>5</v>
      </c>
      <c r="F57" s="3">
        <v>1</v>
      </c>
      <c r="G57" s="3">
        <v>0</v>
      </c>
      <c r="H57" s="3"/>
    </row>
    <row r="58" spans="1:8" x14ac:dyDescent="0.25">
      <c r="B58">
        <v>2016</v>
      </c>
      <c r="C58" s="3">
        <v>22</v>
      </c>
      <c r="D58" s="3">
        <v>15</v>
      </c>
      <c r="E58" s="3">
        <v>4</v>
      </c>
      <c r="F58" s="3">
        <v>2</v>
      </c>
      <c r="G58" s="3"/>
      <c r="H58" s="3"/>
    </row>
    <row r="59" spans="1:8" x14ac:dyDescent="0.25">
      <c r="B59">
        <v>2017</v>
      </c>
      <c r="C59" s="3">
        <v>28</v>
      </c>
      <c r="D59" s="3">
        <v>15</v>
      </c>
      <c r="E59" s="3">
        <v>7</v>
      </c>
      <c r="F59" s="3"/>
      <c r="G59" s="3"/>
      <c r="H59" s="3"/>
    </row>
    <row r="60" spans="1:8" x14ac:dyDescent="0.25">
      <c r="B60">
        <v>2018</v>
      </c>
      <c r="C60" s="3">
        <v>31</v>
      </c>
      <c r="D60" s="3">
        <v>11</v>
      </c>
      <c r="E60" s="3"/>
      <c r="F60" s="3"/>
      <c r="G60" s="3"/>
      <c r="H60" s="3"/>
    </row>
    <row r="61" spans="1:8" x14ac:dyDescent="0.25">
      <c r="B61">
        <v>2019</v>
      </c>
      <c r="C61" s="3">
        <v>30</v>
      </c>
      <c r="D61" s="3"/>
      <c r="E61" s="3"/>
      <c r="F61" s="3"/>
      <c r="G61" s="3"/>
      <c r="H61" s="3"/>
    </row>
    <row r="64" spans="1:8" x14ac:dyDescent="0.25">
      <c r="A64" s="5" t="s">
        <v>209</v>
      </c>
      <c r="B64" s="6">
        <v>0</v>
      </c>
    </row>
    <row r="66" spans="1:8" x14ac:dyDescent="0.25">
      <c r="C66" s="5" t="s">
        <v>210</v>
      </c>
    </row>
    <row r="67" spans="1:8" x14ac:dyDescent="0.25">
      <c r="A67" s="5" t="s">
        <v>211</v>
      </c>
      <c r="B67" s="5" t="s">
        <v>192</v>
      </c>
      <c r="C67">
        <v>12</v>
      </c>
      <c r="D67">
        <v>24</v>
      </c>
      <c r="E67">
        <v>36</v>
      </c>
      <c r="F67">
        <v>48</v>
      </c>
      <c r="G67">
        <v>60</v>
      </c>
      <c r="H67">
        <v>72</v>
      </c>
    </row>
    <row r="68" spans="1:8" x14ac:dyDescent="0.25">
      <c r="A68" t="s">
        <v>204</v>
      </c>
      <c r="B68">
        <v>2010</v>
      </c>
      <c r="C68" s="9">
        <v>0</v>
      </c>
      <c r="D68" s="9">
        <v>38.431900757727746</v>
      </c>
      <c r="E68" s="9"/>
      <c r="F68" s="9">
        <v>136.60957446820981</v>
      </c>
      <c r="G68" s="9"/>
      <c r="H68" s="9"/>
    </row>
    <row r="69" spans="1:8" x14ac:dyDescent="0.25">
      <c r="B69">
        <v>2011</v>
      </c>
      <c r="C69" s="9">
        <v>0</v>
      </c>
      <c r="D69" s="9">
        <v>28.638134457640255</v>
      </c>
      <c r="E69" s="9">
        <v>51.38862770880538</v>
      </c>
      <c r="F69" s="9">
        <v>170.27446683188626</v>
      </c>
      <c r="G69" s="9">
        <v>189.9428483756472</v>
      </c>
      <c r="H69" s="9">
        <v>49.327329240386376</v>
      </c>
    </row>
    <row r="70" spans="1:8" x14ac:dyDescent="0.25">
      <c r="B70">
        <v>2012</v>
      </c>
      <c r="C70" s="9">
        <v>0</v>
      </c>
      <c r="D70" s="9">
        <v>107.50497174144496</v>
      </c>
      <c r="E70" s="9">
        <v>297.3444160199723</v>
      </c>
      <c r="F70" s="9">
        <v>239.3611791588061</v>
      </c>
      <c r="G70" s="9">
        <v>68.814651047995355</v>
      </c>
      <c r="H70" s="9"/>
    </row>
    <row r="71" spans="1:8" x14ac:dyDescent="0.25">
      <c r="B71">
        <v>2013</v>
      </c>
      <c r="C71" s="9">
        <v>0</v>
      </c>
      <c r="D71" s="9">
        <v>188.00450214238691</v>
      </c>
      <c r="E71" s="9">
        <v>122.61390807540579</v>
      </c>
      <c r="F71" s="9">
        <v>204.11507970430759</v>
      </c>
      <c r="G71" s="9">
        <v>366.12409201828376</v>
      </c>
      <c r="H71" s="9"/>
    </row>
    <row r="72" spans="1:8" x14ac:dyDescent="0.25">
      <c r="B72">
        <v>2014</v>
      </c>
      <c r="C72" s="9">
        <v>11.159611919689784</v>
      </c>
      <c r="D72" s="9">
        <v>49.907370026951753</v>
      </c>
      <c r="E72" s="9">
        <v>220.32320726477147</v>
      </c>
      <c r="F72" s="9">
        <v>465.67094168882056</v>
      </c>
      <c r="G72" s="9">
        <v>843.2208984999354</v>
      </c>
      <c r="H72" s="9"/>
    </row>
    <row r="73" spans="1:8" x14ac:dyDescent="0.25">
      <c r="B73">
        <v>2015</v>
      </c>
      <c r="C73" s="9">
        <v>10.1250220780466</v>
      </c>
      <c r="D73" s="9">
        <v>250.66596207296084</v>
      </c>
      <c r="E73" s="9">
        <v>388.2506085887112</v>
      </c>
      <c r="F73" s="9">
        <v>938.8660443269564</v>
      </c>
      <c r="G73" s="9">
        <v>453.3880870816281</v>
      </c>
      <c r="H73" s="9"/>
    </row>
    <row r="74" spans="1:8" x14ac:dyDescent="0.25">
      <c r="B74">
        <v>2016</v>
      </c>
      <c r="C74" s="9">
        <v>8.166198691560032</v>
      </c>
      <c r="D74" s="9">
        <v>193.42977005156817</v>
      </c>
      <c r="E74" s="9">
        <v>742.10703156147599</v>
      </c>
      <c r="F74" s="9">
        <v>534.14847830773772</v>
      </c>
      <c r="G74" s="9"/>
      <c r="H74" s="9"/>
    </row>
    <row r="75" spans="1:8" x14ac:dyDescent="0.25">
      <c r="B75">
        <v>2017</v>
      </c>
      <c r="C75" s="9">
        <v>0</v>
      </c>
      <c r="D75" s="9">
        <v>651.66539526275085</v>
      </c>
      <c r="E75" s="9">
        <v>554.41601502500612</v>
      </c>
      <c r="F75" s="9"/>
      <c r="G75" s="9"/>
      <c r="H75" s="9"/>
    </row>
    <row r="76" spans="1:8" x14ac:dyDescent="0.25">
      <c r="B76">
        <v>2018</v>
      </c>
      <c r="C76" s="9">
        <v>26.641536296163242</v>
      </c>
      <c r="D76" s="9">
        <v>108.27811913248925</v>
      </c>
      <c r="E76" s="9"/>
      <c r="F76" s="9"/>
      <c r="G76" s="9"/>
      <c r="H76" s="9"/>
    </row>
    <row r="77" spans="1:8" x14ac:dyDescent="0.25">
      <c r="B77">
        <v>2019</v>
      </c>
      <c r="C77" s="9">
        <v>25.505926226347867</v>
      </c>
      <c r="D77" s="9"/>
      <c r="E77" s="9"/>
      <c r="F77" s="9"/>
      <c r="G77" s="9"/>
      <c r="H77" s="9"/>
    </row>
    <row r="78" spans="1:8" x14ac:dyDescent="0.25">
      <c r="A78" t="s">
        <v>205</v>
      </c>
      <c r="B78">
        <v>2010</v>
      </c>
      <c r="C78" s="9">
        <v>0</v>
      </c>
      <c r="D78" s="9">
        <v>0</v>
      </c>
      <c r="E78" s="9"/>
      <c r="F78" s="9">
        <v>0</v>
      </c>
      <c r="G78" s="9"/>
      <c r="H78" s="9"/>
    </row>
    <row r="79" spans="1:8" x14ac:dyDescent="0.25">
      <c r="B79">
        <v>2011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</row>
    <row r="80" spans="1:8" x14ac:dyDescent="0.25">
      <c r="B80">
        <v>2012</v>
      </c>
      <c r="C80" s="9">
        <v>0</v>
      </c>
      <c r="D80" s="9">
        <v>0</v>
      </c>
      <c r="E80" s="9">
        <v>384.2468252762435</v>
      </c>
      <c r="F80" s="9">
        <v>124.96442145312386</v>
      </c>
      <c r="G80" s="9">
        <v>0</v>
      </c>
      <c r="H80" s="9"/>
    </row>
    <row r="81" spans="1:8" x14ac:dyDescent="0.25">
      <c r="B81">
        <v>2013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/>
    </row>
    <row r="82" spans="1:8" x14ac:dyDescent="0.25">
      <c r="B82">
        <v>2014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/>
    </row>
    <row r="83" spans="1:8" x14ac:dyDescent="0.25">
      <c r="B83">
        <v>2015</v>
      </c>
      <c r="C83" s="9">
        <v>0</v>
      </c>
      <c r="D83" s="9">
        <v>0</v>
      </c>
      <c r="E83" s="9">
        <v>0</v>
      </c>
      <c r="F83" s="9">
        <v>444.36623934758831</v>
      </c>
      <c r="G83" s="9">
        <v>373.80929766221459</v>
      </c>
      <c r="H83" s="9"/>
    </row>
    <row r="84" spans="1:8" x14ac:dyDescent="0.25">
      <c r="B84">
        <v>2016</v>
      </c>
      <c r="C84" s="9">
        <v>0</v>
      </c>
      <c r="D84" s="9">
        <v>0</v>
      </c>
      <c r="E84" s="9">
        <v>165.83681611201837</v>
      </c>
      <c r="F84" s="9">
        <v>0</v>
      </c>
      <c r="G84" s="9"/>
      <c r="H84" s="9"/>
    </row>
    <row r="85" spans="1:8" x14ac:dyDescent="0.25">
      <c r="B85">
        <v>2017</v>
      </c>
      <c r="C85" s="9">
        <v>0</v>
      </c>
      <c r="D85" s="9">
        <v>0</v>
      </c>
      <c r="E85" s="9">
        <v>0</v>
      </c>
      <c r="F85" s="9"/>
      <c r="G85" s="9"/>
      <c r="H85" s="9"/>
    </row>
    <row r="86" spans="1:8" x14ac:dyDescent="0.25">
      <c r="B86">
        <v>2018</v>
      </c>
      <c r="C86" s="9">
        <v>0</v>
      </c>
      <c r="D86" s="9">
        <v>0</v>
      </c>
      <c r="E86" s="9"/>
      <c r="F86" s="9"/>
      <c r="G86" s="9"/>
      <c r="H86" s="9"/>
    </row>
    <row r="87" spans="1:8" x14ac:dyDescent="0.25">
      <c r="B87">
        <v>2019</v>
      </c>
      <c r="C87" s="9">
        <v>0</v>
      </c>
      <c r="D87" s="9"/>
      <c r="E87" s="9"/>
      <c r="F87" s="9"/>
      <c r="G87" s="9"/>
      <c r="H87" s="9"/>
    </row>
    <row r="88" spans="1:8" x14ac:dyDescent="0.25">
      <c r="A88" t="s">
        <v>206</v>
      </c>
      <c r="B88">
        <v>2010</v>
      </c>
      <c r="C88" s="9">
        <v>0</v>
      </c>
      <c r="D88" s="9">
        <v>8.8962616180585687</v>
      </c>
      <c r="E88" s="9"/>
      <c r="F88" s="9">
        <v>71.619145010552643</v>
      </c>
      <c r="G88" s="9"/>
      <c r="H88" s="9"/>
    </row>
    <row r="89" spans="1:8" x14ac:dyDescent="0.25">
      <c r="B89">
        <v>2011</v>
      </c>
      <c r="C89" s="9">
        <v>0</v>
      </c>
      <c r="D89" s="9">
        <v>16.036525793783817</v>
      </c>
      <c r="E89" s="9">
        <v>16.789788110369901</v>
      </c>
      <c r="F89" s="9">
        <v>57.293192631760029</v>
      </c>
      <c r="G89" s="9">
        <v>141.2302480176798</v>
      </c>
      <c r="H89" s="9">
        <v>92.581351606891133</v>
      </c>
    </row>
    <row r="90" spans="1:8" x14ac:dyDescent="0.25">
      <c r="B90">
        <v>2012</v>
      </c>
      <c r="C90" s="9">
        <v>0</v>
      </c>
      <c r="D90" s="9">
        <v>73.126942493936866</v>
      </c>
      <c r="E90" s="9">
        <v>78.491102989693829</v>
      </c>
      <c r="F90" s="9">
        <v>94.49849519328518</v>
      </c>
      <c r="G90" s="9">
        <v>102.61943224805987</v>
      </c>
      <c r="H90" s="9"/>
    </row>
    <row r="91" spans="1:8" x14ac:dyDescent="0.25">
      <c r="B91">
        <v>2013</v>
      </c>
      <c r="C91" s="9">
        <v>0</v>
      </c>
      <c r="D91" s="9">
        <v>88.614525694845156</v>
      </c>
      <c r="E91" s="9">
        <v>109.68440991530639</v>
      </c>
      <c r="F91" s="9">
        <v>286.52378451209154</v>
      </c>
      <c r="G91" s="9">
        <v>238.81303109626867</v>
      </c>
      <c r="H91" s="9"/>
    </row>
    <row r="92" spans="1:8" x14ac:dyDescent="0.25">
      <c r="B92">
        <v>2014</v>
      </c>
      <c r="C92" s="9">
        <v>3.0324558906097132</v>
      </c>
      <c r="D92" s="9">
        <v>89.07168136571255</v>
      </c>
      <c r="E92" s="9">
        <v>125.35169966518164</v>
      </c>
      <c r="F92" s="9">
        <v>196.5489755666928</v>
      </c>
      <c r="G92" s="9">
        <v>654.42963792346347</v>
      </c>
      <c r="H92" s="9"/>
    </row>
    <row r="93" spans="1:8" x14ac:dyDescent="0.25">
      <c r="B93">
        <v>2015</v>
      </c>
      <c r="C93" s="9">
        <v>3.8467238295219706</v>
      </c>
      <c r="D93" s="9">
        <v>133.32625876272374</v>
      </c>
      <c r="E93" s="9">
        <v>221.29192037114112</v>
      </c>
      <c r="F93" s="9">
        <v>416.17241506972749</v>
      </c>
      <c r="G93" s="9">
        <v>157.5670401800993</v>
      </c>
      <c r="H93" s="9"/>
    </row>
    <row r="94" spans="1:8" x14ac:dyDescent="0.25">
      <c r="B94">
        <v>2016</v>
      </c>
      <c r="C94" s="9">
        <v>3.8891318007879949</v>
      </c>
      <c r="D94" s="9">
        <v>121.10076318254082</v>
      </c>
      <c r="E94" s="9">
        <v>263.6677663547199</v>
      </c>
      <c r="F94" s="9">
        <v>422.6167451814967</v>
      </c>
      <c r="G94" s="9"/>
      <c r="H94" s="9"/>
    </row>
    <row r="95" spans="1:8" x14ac:dyDescent="0.25">
      <c r="B95">
        <v>2017</v>
      </c>
      <c r="C95" s="9">
        <v>0</v>
      </c>
      <c r="D95" s="9">
        <v>328.61187177818027</v>
      </c>
      <c r="E95" s="9">
        <v>417.98710074037143</v>
      </c>
      <c r="F95" s="9"/>
      <c r="G95" s="9"/>
      <c r="H95" s="9"/>
    </row>
    <row r="96" spans="1:8" x14ac:dyDescent="0.25">
      <c r="B96">
        <v>2018</v>
      </c>
      <c r="C96" s="9">
        <v>2.6405971232284293</v>
      </c>
      <c r="D96" s="9">
        <v>59.797187358895499</v>
      </c>
      <c r="E96" s="9"/>
      <c r="F96" s="9"/>
      <c r="G96" s="9"/>
      <c r="H96" s="9"/>
    </row>
    <row r="97" spans="1:8" x14ac:dyDescent="0.25">
      <c r="B97">
        <v>2019</v>
      </c>
      <c r="C97" s="9">
        <v>10.590165515486209</v>
      </c>
      <c r="D97" s="9"/>
      <c r="E97" s="9"/>
      <c r="F97" s="9"/>
      <c r="G97" s="9"/>
      <c r="H97" s="9"/>
    </row>
    <row r="98" spans="1:8" x14ac:dyDescent="0.25">
      <c r="A98" t="s">
        <v>207</v>
      </c>
      <c r="B98">
        <v>2010</v>
      </c>
      <c r="C98" s="9">
        <v>1.6175635970688913</v>
      </c>
      <c r="D98" s="9">
        <v>19.327366555037525</v>
      </c>
      <c r="E98" s="9"/>
      <c r="F98" s="9">
        <v>0</v>
      </c>
      <c r="G98" s="9"/>
      <c r="H98" s="9"/>
    </row>
    <row r="99" spans="1:8" x14ac:dyDescent="0.25">
      <c r="B99">
        <v>2011</v>
      </c>
      <c r="C99" s="9">
        <v>1.7897842983427021</v>
      </c>
      <c r="D99" s="9">
        <v>12.628568802913113</v>
      </c>
      <c r="E99" s="9">
        <v>13.824028734903475</v>
      </c>
      <c r="F99" s="9">
        <v>39.823246514956928</v>
      </c>
      <c r="G99" s="9">
        <v>0</v>
      </c>
      <c r="H99" s="9">
        <v>0</v>
      </c>
    </row>
    <row r="100" spans="1:8" x14ac:dyDescent="0.25">
      <c r="B100">
        <v>2012</v>
      </c>
      <c r="C100" s="9">
        <v>8.4769662461291873</v>
      </c>
      <c r="D100" s="9">
        <v>40.24408869813864</v>
      </c>
      <c r="E100" s="9">
        <v>34.101967020228415</v>
      </c>
      <c r="F100" s="9">
        <v>31.65695876555025</v>
      </c>
      <c r="G100" s="9">
        <v>0</v>
      </c>
      <c r="H100" s="9"/>
    </row>
    <row r="101" spans="1:8" x14ac:dyDescent="0.25">
      <c r="B101">
        <v>2013</v>
      </c>
      <c r="C101" s="9">
        <v>7.7893440249248878</v>
      </c>
      <c r="D101" s="9">
        <v>12.372696678852272</v>
      </c>
      <c r="E101" s="9">
        <v>0</v>
      </c>
      <c r="F101" s="9">
        <v>0</v>
      </c>
      <c r="G101" s="9">
        <v>0</v>
      </c>
      <c r="H101" s="9"/>
    </row>
    <row r="102" spans="1:8" x14ac:dyDescent="0.25">
      <c r="B102">
        <v>2014</v>
      </c>
      <c r="C102" s="9">
        <v>12.830204300363844</v>
      </c>
      <c r="D102" s="9">
        <v>11.836984857567977</v>
      </c>
      <c r="E102" s="9">
        <v>36.173683929973699</v>
      </c>
      <c r="F102" s="9">
        <v>21.560707820715734</v>
      </c>
      <c r="G102" s="9">
        <v>0</v>
      </c>
      <c r="H102" s="9"/>
    </row>
    <row r="103" spans="1:8" x14ac:dyDescent="0.25">
      <c r="B103">
        <v>2015</v>
      </c>
      <c r="C103" s="9">
        <v>23.13158265683624</v>
      </c>
      <c r="D103" s="9">
        <v>32.801447853331574</v>
      </c>
      <c r="E103" s="9">
        <v>51.319085786408237</v>
      </c>
      <c r="F103" s="9">
        <v>17.499376518323086</v>
      </c>
      <c r="G103" s="9">
        <v>0</v>
      </c>
      <c r="H103" s="9"/>
    </row>
    <row r="104" spans="1:8" x14ac:dyDescent="0.25">
      <c r="B104">
        <v>2016</v>
      </c>
      <c r="C104" s="9">
        <v>24.709249224300081</v>
      </c>
      <c r="D104" s="9">
        <v>44.078917918785542</v>
      </c>
      <c r="E104" s="9">
        <v>24.447346910693369</v>
      </c>
      <c r="F104" s="9">
        <v>30.352022162489302</v>
      </c>
      <c r="G104" s="9"/>
      <c r="H104" s="9"/>
    </row>
    <row r="105" spans="1:8" x14ac:dyDescent="0.25">
      <c r="B105">
        <v>2017</v>
      </c>
      <c r="C105" s="9">
        <v>26.804540768115238</v>
      </c>
      <c r="D105" s="9">
        <v>68.848770640581421</v>
      </c>
      <c r="E105" s="9">
        <v>57.735231591055268</v>
      </c>
      <c r="F105" s="9"/>
      <c r="G105" s="9"/>
      <c r="H105" s="9"/>
    </row>
    <row r="106" spans="1:8" x14ac:dyDescent="0.25">
      <c r="B106">
        <v>2018</v>
      </c>
      <c r="C106" s="9">
        <v>34.581229587343486</v>
      </c>
      <c r="D106" s="9">
        <v>36.350938620072952</v>
      </c>
      <c r="E106" s="9"/>
      <c r="F106" s="9"/>
      <c r="G106" s="9"/>
      <c r="H106" s="9"/>
    </row>
    <row r="107" spans="1:8" x14ac:dyDescent="0.25">
      <c r="B107">
        <v>2019</v>
      </c>
      <c r="C107" s="9">
        <v>29.881402539247251</v>
      </c>
      <c r="D107" s="9"/>
      <c r="E107" s="9"/>
      <c r="F107" s="9"/>
      <c r="G107" s="9"/>
      <c r="H107" s="9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V710"/>
  <sheetViews>
    <sheetView workbookViewId="0"/>
  </sheetViews>
  <sheetFormatPr defaultRowHeight="15" x14ac:dyDescent="0.25"/>
  <cols>
    <col min="1" max="1" width="12.5703125" bestFit="1" customWidth="1"/>
    <col min="2" max="2" width="11" bestFit="1" customWidth="1"/>
    <col min="3" max="3" width="11.42578125" bestFit="1" customWidth="1"/>
    <col min="4" max="4" width="12.140625" bestFit="1" customWidth="1"/>
    <col min="5" max="5" width="11.85546875" bestFit="1" customWidth="1"/>
    <col min="6" max="6" width="12.5703125" bestFit="1" customWidth="1"/>
    <col min="7" max="7" width="12.140625" bestFit="1" customWidth="1"/>
    <col min="8" max="8" width="12.85546875" bestFit="1" customWidth="1"/>
    <col min="9" max="9" width="13.7109375" style="4" bestFit="1" customWidth="1"/>
    <col min="10" max="10" width="14.42578125" style="4" bestFit="1" customWidth="1"/>
    <col min="11" max="11" width="15.7109375" style="4" bestFit="1" customWidth="1"/>
    <col min="12" max="12" width="14.28515625" style="4" bestFit="1" customWidth="1"/>
    <col min="13" max="13" width="17.5703125" style="4" bestFit="1" customWidth="1"/>
    <col min="14" max="14" width="16.28515625" style="4" bestFit="1" customWidth="1"/>
    <col min="15" max="15" width="14.5703125" style="4" bestFit="1" customWidth="1"/>
    <col min="16" max="16" width="9.7109375" style="4" bestFit="1" customWidth="1"/>
    <col min="17" max="17" width="10" style="4" bestFit="1" customWidth="1"/>
    <col min="18" max="18" width="17.7109375" style="4" bestFit="1" customWidth="1"/>
    <col min="19" max="19" width="21.5703125" style="4" bestFit="1" customWidth="1"/>
    <col min="20" max="20" width="21" style="4" bestFit="1" customWidth="1"/>
    <col min="21" max="21" width="18.42578125" style="4" bestFit="1" customWidth="1"/>
    <col min="22" max="22" width="20.42578125" style="4" bestFit="1" customWidth="1"/>
  </cols>
  <sheetData>
    <row r="1" spans="1:22" x14ac:dyDescent="0.25">
      <c r="A1" t="s">
        <v>16</v>
      </c>
      <c r="B1" t="s">
        <v>208</v>
      </c>
      <c r="C1" t="s">
        <v>192</v>
      </c>
      <c r="D1" t="s">
        <v>212</v>
      </c>
      <c r="E1" t="s">
        <v>213</v>
      </c>
      <c r="F1" t="s">
        <v>214</v>
      </c>
      <c r="G1" t="s">
        <v>215</v>
      </c>
      <c r="H1" t="s">
        <v>216</v>
      </c>
      <c r="I1" s="4" t="s">
        <v>217</v>
      </c>
      <c r="J1" s="4" t="s">
        <v>209</v>
      </c>
      <c r="K1" s="4" t="s">
        <v>218</v>
      </c>
      <c r="L1" s="4" t="s">
        <v>219</v>
      </c>
      <c r="M1" s="4" t="s">
        <v>220</v>
      </c>
      <c r="N1" s="4" t="s">
        <v>221</v>
      </c>
      <c r="O1" s="4" t="s">
        <v>222</v>
      </c>
      <c r="P1" s="4" t="s">
        <v>191</v>
      </c>
      <c r="Q1" s="4" t="s">
        <v>210</v>
      </c>
      <c r="R1" s="4" t="s">
        <v>223</v>
      </c>
      <c r="S1" s="4" t="s">
        <v>224</v>
      </c>
      <c r="T1" s="4" t="s">
        <v>225</v>
      </c>
      <c r="U1" s="4" t="s">
        <v>226</v>
      </c>
      <c r="V1" s="4" t="s">
        <v>227</v>
      </c>
    </row>
    <row r="2" spans="1:22" x14ac:dyDescent="0.25">
      <c r="A2" t="s">
        <v>228</v>
      </c>
      <c r="B2">
        <v>2010</v>
      </c>
      <c r="C2">
        <v>2010</v>
      </c>
      <c r="D2">
        <v>2011</v>
      </c>
      <c r="E2" s="7">
        <v>0</v>
      </c>
      <c r="F2" s="7">
        <v>2.8556737269106423</v>
      </c>
      <c r="G2" s="7">
        <v>0</v>
      </c>
      <c r="H2" s="7">
        <v>0</v>
      </c>
      <c r="I2" s="4">
        <f>1</f>
        <v>1</v>
      </c>
      <c r="J2" s="4">
        <f>(D2=0)*1</f>
        <v>0</v>
      </c>
      <c r="K2" s="4">
        <f t="shared" ref="K2:K65" si="0">1-J2</f>
        <v>1</v>
      </c>
      <c r="L2" s="4">
        <f t="shared" ref="L2:L65" si="1">(E2&gt;0)*K2</f>
        <v>0</v>
      </c>
      <c r="M2" s="4">
        <f t="shared" ref="M2:M65" si="2">(E2&gt;200)*L2</f>
        <v>0</v>
      </c>
      <c r="N2" s="4">
        <f t="shared" ref="N2:N65" si="3">(F2&gt;0)*K2*(1-L2)</f>
        <v>1</v>
      </c>
      <c r="O2" s="4">
        <f t="shared" ref="O2:O65" si="4">K2-L2-N2</f>
        <v>0</v>
      </c>
      <c r="P2" s="4">
        <f t="shared" ref="P2:P65" si="5">(C2-B2+1)*12</f>
        <v>12</v>
      </c>
      <c r="Q2" s="4">
        <f t="shared" ref="Q2:Q65" si="6">(D2-C2+1)*12</f>
        <v>24</v>
      </c>
      <c r="R2" s="8">
        <f t="shared" ref="R2:R65" si="7">E2*L2</f>
        <v>0</v>
      </c>
      <c r="S2" s="8">
        <f t="shared" ref="S2:S65" si="8">MIN(R2, 200)</f>
        <v>0</v>
      </c>
      <c r="T2" s="8">
        <f t="shared" ref="T2:T65" si="9">R2-S2</f>
        <v>0</v>
      </c>
      <c r="U2" s="8">
        <f t="shared" ref="U2:U65" si="10">F2*L2</f>
        <v>0</v>
      </c>
      <c r="V2" s="8">
        <f t="shared" ref="V2:V65" si="11">F2*N2</f>
        <v>2.8556737269106423</v>
      </c>
    </row>
    <row r="3" spans="1:22" x14ac:dyDescent="0.25">
      <c r="A3" t="s">
        <v>229</v>
      </c>
      <c r="B3">
        <v>2010</v>
      </c>
      <c r="C3">
        <v>2010</v>
      </c>
      <c r="D3">
        <v>2011</v>
      </c>
      <c r="E3" s="7">
        <v>0</v>
      </c>
      <c r="F3" s="7">
        <v>9.8758140390135178</v>
      </c>
      <c r="G3" s="7">
        <v>0</v>
      </c>
      <c r="H3" s="7">
        <v>0</v>
      </c>
      <c r="I3" s="4">
        <f>1</f>
        <v>1</v>
      </c>
      <c r="J3" s="4">
        <f t="shared" ref="J3:J66" si="12">(D3=0)*1</f>
        <v>0</v>
      </c>
      <c r="K3" s="4">
        <f t="shared" si="0"/>
        <v>1</v>
      </c>
      <c r="L3" s="4">
        <f t="shared" si="1"/>
        <v>0</v>
      </c>
      <c r="M3" s="4">
        <f t="shared" si="2"/>
        <v>0</v>
      </c>
      <c r="N3" s="4">
        <f t="shared" si="3"/>
        <v>1</v>
      </c>
      <c r="O3" s="4">
        <f t="shared" si="4"/>
        <v>0</v>
      </c>
      <c r="P3" s="4">
        <f t="shared" si="5"/>
        <v>12</v>
      </c>
      <c r="Q3" s="4">
        <f t="shared" si="6"/>
        <v>24</v>
      </c>
      <c r="R3" s="8">
        <f t="shared" si="7"/>
        <v>0</v>
      </c>
      <c r="S3" s="8">
        <f t="shared" si="8"/>
        <v>0</v>
      </c>
      <c r="T3" s="8">
        <f t="shared" si="9"/>
        <v>0</v>
      </c>
      <c r="U3" s="8">
        <f t="shared" si="10"/>
        <v>0</v>
      </c>
      <c r="V3" s="8">
        <f t="shared" si="11"/>
        <v>9.8758140390135178</v>
      </c>
    </row>
    <row r="4" spans="1:22" x14ac:dyDescent="0.25">
      <c r="A4" t="s">
        <v>230</v>
      </c>
      <c r="B4">
        <v>2010</v>
      </c>
      <c r="C4">
        <v>2010</v>
      </c>
      <c r="D4">
        <v>2010</v>
      </c>
      <c r="E4" s="7">
        <v>0</v>
      </c>
      <c r="F4" s="7">
        <v>0</v>
      </c>
      <c r="G4" s="7">
        <v>0</v>
      </c>
      <c r="H4" s="7">
        <v>0</v>
      </c>
      <c r="I4" s="4">
        <f>1</f>
        <v>1</v>
      </c>
      <c r="J4" s="4">
        <f t="shared" si="12"/>
        <v>0</v>
      </c>
      <c r="K4" s="4">
        <f t="shared" si="0"/>
        <v>1</v>
      </c>
      <c r="L4" s="4">
        <f t="shared" si="1"/>
        <v>0</v>
      </c>
      <c r="M4" s="4">
        <f t="shared" si="2"/>
        <v>0</v>
      </c>
      <c r="N4" s="4">
        <f t="shared" si="3"/>
        <v>0</v>
      </c>
      <c r="O4" s="4">
        <f t="shared" si="4"/>
        <v>1</v>
      </c>
      <c r="P4" s="4">
        <f t="shared" si="5"/>
        <v>12</v>
      </c>
      <c r="Q4" s="4">
        <f t="shared" si="6"/>
        <v>12</v>
      </c>
      <c r="R4" s="8">
        <f t="shared" si="7"/>
        <v>0</v>
      </c>
      <c r="S4" s="8">
        <f t="shared" si="8"/>
        <v>0</v>
      </c>
      <c r="T4" s="8">
        <f t="shared" si="9"/>
        <v>0</v>
      </c>
      <c r="U4" s="8">
        <f t="shared" si="10"/>
        <v>0</v>
      </c>
      <c r="V4" s="8">
        <f t="shared" si="11"/>
        <v>0</v>
      </c>
    </row>
    <row r="5" spans="1:22" x14ac:dyDescent="0.25">
      <c r="A5" t="s">
        <v>231</v>
      </c>
      <c r="B5">
        <v>2010</v>
      </c>
      <c r="C5">
        <v>2010</v>
      </c>
      <c r="D5">
        <v>2011</v>
      </c>
      <c r="E5" s="7">
        <v>0</v>
      </c>
      <c r="F5" s="7">
        <v>4.0045341944948403</v>
      </c>
      <c r="G5" s="7">
        <v>0</v>
      </c>
      <c r="H5" s="7">
        <v>0</v>
      </c>
      <c r="I5" s="4">
        <f>1</f>
        <v>1</v>
      </c>
      <c r="J5" s="4">
        <f t="shared" si="12"/>
        <v>0</v>
      </c>
      <c r="K5" s="4">
        <f t="shared" si="0"/>
        <v>1</v>
      </c>
      <c r="L5" s="4">
        <f t="shared" si="1"/>
        <v>0</v>
      </c>
      <c r="M5" s="4">
        <f t="shared" si="2"/>
        <v>0</v>
      </c>
      <c r="N5" s="4">
        <f t="shared" si="3"/>
        <v>1</v>
      </c>
      <c r="O5" s="4">
        <f t="shared" si="4"/>
        <v>0</v>
      </c>
      <c r="P5" s="4">
        <f t="shared" si="5"/>
        <v>12</v>
      </c>
      <c r="Q5" s="4">
        <f t="shared" si="6"/>
        <v>24</v>
      </c>
      <c r="R5" s="8">
        <f t="shared" si="7"/>
        <v>0</v>
      </c>
      <c r="S5" s="8">
        <f t="shared" si="8"/>
        <v>0</v>
      </c>
      <c r="T5" s="8">
        <f t="shared" si="9"/>
        <v>0</v>
      </c>
      <c r="U5" s="8">
        <f t="shared" si="10"/>
        <v>0</v>
      </c>
      <c r="V5" s="8">
        <f t="shared" si="11"/>
        <v>4.0045341944948403</v>
      </c>
    </row>
    <row r="6" spans="1:22" x14ac:dyDescent="0.25">
      <c r="A6" t="s">
        <v>232</v>
      </c>
      <c r="B6">
        <v>2010</v>
      </c>
      <c r="C6">
        <v>2010</v>
      </c>
      <c r="D6">
        <v>2011</v>
      </c>
      <c r="E6" s="7">
        <v>0</v>
      </c>
      <c r="F6" s="7">
        <v>0</v>
      </c>
      <c r="G6" s="7">
        <v>0</v>
      </c>
      <c r="H6" s="7">
        <v>0</v>
      </c>
      <c r="I6" s="4">
        <f>1</f>
        <v>1</v>
      </c>
      <c r="J6" s="4">
        <f t="shared" si="12"/>
        <v>0</v>
      </c>
      <c r="K6" s="4">
        <f t="shared" si="0"/>
        <v>1</v>
      </c>
      <c r="L6" s="4">
        <f t="shared" si="1"/>
        <v>0</v>
      </c>
      <c r="M6" s="4">
        <f t="shared" si="2"/>
        <v>0</v>
      </c>
      <c r="N6" s="4">
        <f t="shared" si="3"/>
        <v>0</v>
      </c>
      <c r="O6" s="4">
        <f t="shared" si="4"/>
        <v>1</v>
      </c>
      <c r="P6" s="4">
        <f t="shared" si="5"/>
        <v>12</v>
      </c>
      <c r="Q6" s="4">
        <f t="shared" si="6"/>
        <v>24</v>
      </c>
      <c r="R6" s="8">
        <f t="shared" si="7"/>
        <v>0</v>
      </c>
      <c r="S6" s="8">
        <f t="shared" si="8"/>
        <v>0</v>
      </c>
      <c r="T6" s="8">
        <f t="shared" si="9"/>
        <v>0</v>
      </c>
      <c r="U6" s="8">
        <f t="shared" si="10"/>
        <v>0</v>
      </c>
      <c r="V6" s="8">
        <f t="shared" si="11"/>
        <v>0</v>
      </c>
    </row>
    <row r="7" spans="1:22" x14ac:dyDescent="0.25">
      <c r="A7" t="s">
        <v>233</v>
      </c>
      <c r="B7">
        <v>2010</v>
      </c>
      <c r="C7">
        <v>2010</v>
      </c>
      <c r="D7">
        <v>2010</v>
      </c>
      <c r="E7" s="7">
        <v>0</v>
      </c>
      <c r="F7" s="7">
        <v>1.230282293047291</v>
      </c>
      <c r="G7" s="7">
        <v>0</v>
      </c>
      <c r="H7" s="7">
        <v>0</v>
      </c>
      <c r="I7" s="4">
        <f>1</f>
        <v>1</v>
      </c>
      <c r="J7" s="4">
        <f t="shared" si="12"/>
        <v>0</v>
      </c>
      <c r="K7" s="4">
        <f t="shared" si="0"/>
        <v>1</v>
      </c>
      <c r="L7" s="4">
        <f t="shared" si="1"/>
        <v>0</v>
      </c>
      <c r="M7" s="4">
        <f t="shared" si="2"/>
        <v>0</v>
      </c>
      <c r="N7" s="4">
        <f t="shared" si="3"/>
        <v>1</v>
      </c>
      <c r="O7" s="4">
        <f t="shared" si="4"/>
        <v>0</v>
      </c>
      <c r="P7" s="4">
        <f t="shared" si="5"/>
        <v>12</v>
      </c>
      <c r="Q7" s="4">
        <f t="shared" si="6"/>
        <v>12</v>
      </c>
      <c r="R7" s="8">
        <f t="shared" si="7"/>
        <v>0</v>
      </c>
      <c r="S7" s="8">
        <f t="shared" si="8"/>
        <v>0</v>
      </c>
      <c r="T7" s="8">
        <f t="shared" si="9"/>
        <v>0</v>
      </c>
      <c r="U7" s="8">
        <f t="shared" si="10"/>
        <v>0</v>
      </c>
      <c r="V7" s="8">
        <f t="shared" si="11"/>
        <v>1.230282293047291</v>
      </c>
    </row>
    <row r="8" spans="1:22" x14ac:dyDescent="0.25">
      <c r="A8" t="s">
        <v>234</v>
      </c>
      <c r="B8">
        <v>2010</v>
      </c>
      <c r="C8">
        <v>2010</v>
      </c>
      <c r="D8">
        <v>2010</v>
      </c>
      <c r="E8" s="7">
        <v>0</v>
      </c>
      <c r="F8" s="7">
        <v>0</v>
      </c>
      <c r="G8" s="7">
        <v>0</v>
      </c>
      <c r="H8" s="7">
        <v>0</v>
      </c>
      <c r="I8" s="4">
        <f>1</f>
        <v>1</v>
      </c>
      <c r="J8" s="4">
        <f t="shared" si="12"/>
        <v>0</v>
      </c>
      <c r="K8" s="4">
        <f t="shared" si="0"/>
        <v>1</v>
      </c>
      <c r="L8" s="4">
        <f t="shared" si="1"/>
        <v>0</v>
      </c>
      <c r="M8" s="4">
        <f t="shared" si="2"/>
        <v>0</v>
      </c>
      <c r="N8" s="4">
        <f t="shared" si="3"/>
        <v>0</v>
      </c>
      <c r="O8" s="4">
        <f t="shared" si="4"/>
        <v>1</v>
      </c>
      <c r="P8" s="4">
        <f t="shared" si="5"/>
        <v>12</v>
      </c>
      <c r="Q8" s="4">
        <f t="shared" si="6"/>
        <v>12</v>
      </c>
      <c r="R8" s="8">
        <f t="shared" si="7"/>
        <v>0</v>
      </c>
      <c r="S8" s="8">
        <f t="shared" si="8"/>
        <v>0</v>
      </c>
      <c r="T8" s="8">
        <f t="shared" si="9"/>
        <v>0</v>
      </c>
      <c r="U8" s="8">
        <f t="shared" si="10"/>
        <v>0</v>
      </c>
      <c r="V8" s="8">
        <f t="shared" si="11"/>
        <v>0</v>
      </c>
    </row>
    <row r="9" spans="1:22" x14ac:dyDescent="0.25">
      <c r="A9" t="s">
        <v>235</v>
      </c>
      <c r="B9">
        <v>2010</v>
      </c>
      <c r="C9">
        <v>2010</v>
      </c>
      <c r="D9">
        <v>2010</v>
      </c>
      <c r="E9" s="7">
        <v>0</v>
      </c>
      <c r="F9" s="7">
        <v>0.38728130402160027</v>
      </c>
      <c r="G9" s="7">
        <v>0</v>
      </c>
      <c r="H9" s="7">
        <v>0</v>
      </c>
      <c r="I9" s="4">
        <f>1</f>
        <v>1</v>
      </c>
      <c r="J9" s="4">
        <f t="shared" si="12"/>
        <v>0</v>
      </c>
      <c r="K9" s="4">
        <f t="shared" si="0"/>
        <v>1</v>
      </c>
      <c r="L9" s="4">
        <f t="shared" si="1"/>
        <v>0</v>
      </c>
      <c r="M9" s="4">
        <f t="shared" si="2"/>
        <v>0</v>
      </c>
      <c r="N9" s="4">
        <f t="shared" si="3"/>
        <v>1</v>
      </c>
      <c r="O9" s="4">
        <f t="shared" si="4"/>
        <v>0</v>
      </c>
      <c r="P9" s="4">
        <f t="shared" si="5"/>
        <v>12</v>
      </c>
      <c r="Q9" s="4">
        <f t="shared" si="6"/>
        <v>12</v>
      </c>
      <c r="R9" s="8">
        <f t="shared" si="7"/>
        <v>0</v>
      </c>
      <c r="S9" s="8">
        <f t="shared" si="8"/>
        <v>0</v>
      </c>
      <c r="T9" s="8">
        <f t="shared" si="9"/>
        <v>0</v>
      </c>
      <c r="U9" s="8">
        <f t="shared" si="10"/>
        <v>0</v>
      </c>
      <c r="V9" s="8">
        <f t="shared" si="11"/>
        <v>0.38728130402160027</v>
      </c>
    </row>
    <row r="10" spans="1:22" x14ac:dyDescent="0.25">
      <c r="A10" t="s">
        <v>236</v>
      </c>
      <c r="B10">
        <v>2010</v>
      </c>
      <c r="C10">
        <v>2010</v>
      </c>
      <c r="D10">
        <v>2013</v>
      </c>
      <c r="E10" s="7">
        <v>54.023414535812719</v>
      </c>
      <c r="F10" s="7">
        <v>29.173167547948669</v>
      </c>
      <c r="G10" s="7">
        <v>0</v>
      </c>
      <c r="H10" s="7">
        <v>0</v>
      </c>
      <c r="I10" s="4">
        <f>1</f>
        <v>1</v>
      </c>
      <c r="J10" s="4">
        <f t="shared" si="12"/>
        <v>0</v>
      </c>
      <c r="K10" s="4">
        <f t="shared" si="0"/>
        <v>1</v>
      </c>
      <c r="L10" s="4">
        <f t="shared" si="1"/>
        <v>1</v>
      </c>
      <c r="M10" s="4">
        <f t="shared" si="2"/>
        <v>0</v>
      </c>
      <c r="N10" s="4">
        <f t="shared" si="3"/>
        <v>0</v>
      </c>
      <c r="O10" s="4">
        <f t="shared" si="4"/>
        <v>0</v>
      </c>
      <c r="P10" s="4">
        <f t="shared" si="5"/>
        <v>12</v>
      </c>
      <c r="Q10" s="4">
        <f t="shared" si="6"/>
        <v>48</v>
      </c>
      <c r="R10" s="8">
        <f t="shared" si="7"/>
        <v>54.023414535812719</v>
      </c>
      <c r="S10" s="8">
        <f t="shared" si="8"/>
        <v>54.023414535812719</v>
      </c>
      <c r="T10" s="8">
        <f t="shared" si="9"/>
        <v>0</v>
      </c>
      <c r="U10" s="8">
        <f t="shared" si="10"/>
        <v>29.173167547948669</v>
      </c>
      <c r="V10" s="8">
        <f t="shared" si="11"/>
        <v>0</v>
      </c>
    </row>
    <row r="11" spans="1:22" x14ac:dyDescent="0.25">
      <c r="A11" t="s">
        <v>237</v>
      </c>
      <c r="B11">
        <v>2010</v>
      </c>
      <c r="C11">
        <v>2010</v>
      </c>
      <c r="D11">
        <v>2013</v>
      </c>
      <c r="E11" s="7">
        <v>82.586159932397081</v>
      </c>
      <c r="F11" s="7">
        <v>42.44597746260397</v>
      </c>
      <c r="G11" s="7">
        <v>0</v>
      </c>
      <c r="H11" s="7">
        <v>0</v>
      </c>
      <c r="I11" s="4">
        <f>1</f>
        <v>1</v>
      </c>
      <c r="J11" s="4">
        <f t="shared" si="12"/>
        <v>0</v>
      </c>
      <c r="K11" s="4">
        <f t="shared" si="0"/>
        <v>1</v>
      </c>
      <c r="L11" s="4">
        <f t="shared" si="1"/>
        <v>1</v>
      </c>
      <c r="M11" s="4">
        <f t="shared" si="2"/>
        <v>0</v>
      </c>
      <c r="N11" s="4">
        <f t="shared" si="3"/>
        <v>0</v>
      </c>
      <c r="O11" s="4">
        <f t="shared" si="4"/>
        <v>0</v>
      </c>
      <c r="P11" s="4">
        <f t="shared" si="5"/>
        <v>12</v>
      </c>
      <c r="Q11" s="4">
        <f t="shared" si="6"/>
        <v>48</v>
      </c>
      <c r="R11" s="8">
        <f t="shared" si="7"/>
        <v>82.586159932397081</v>
      </c>
      <c r="S11" s="8">
        <f t="shared" si="8"/>
        <v>82.586159932397081</v>
      </c>
      <c r="T11" s="8">
        <f t="shared" si="9"/>
        <v>0</v>
      </c>
      <c r="U11" s="8">
        <f t="shared" si="10"/>
        <v>42.44597746260397</v>
      </c>
      <c r="V11" s="8">
        <f t="shared" si="11"/>
        <v>0</v>
      </c>
    </row>
    <row r="12" spans="1:22" x14ac:dyDescent="0.25">
      <c r="A12" t="s">
        <v>238</v>
      </c>
      <c r="B12">
        <v>2010</v>
      </c>
      <c r="C12">
        <v>2010</v>
      </c>
      <c r="D12">
        <v>2011</v>
      </c>
      <c r="E12" s="7">
        <v>0</v>
      </c>
      <c r="F12" s="7">
        <v>2.5913445946185227</v>
      </c>
      <c r="G12" s="7">
        <v>0</v>
      </c>
      <c r="H12" s="7">
        <v>0</v>
      </c>
      <c r="I12" s="4">
        <f>1</f>
        <v>1</v>
      </c>
      <c r="J12" s="4">
        <f t="shared" si="12"/>
        <v>0</v>
      </c>
      <c r="K12" s="4">
        <f t="shared" si="0"/>
        <v>1</v>
      </c>
      <c r="L12" s="4">
        <f t="shared" si="1"/>
        <v>0</v>
      </c>
      <c r="M12" s="4">
        <f t="shared" si="2"/>
        <v>0</v>
      </c>
      <c r="N12" s="4">
        <f t="shared" si="3"/>
        <v>1</v>
      </c>
      <c r="O12" s="4">
        <f t="shared" si="4"/>
        <v>0</v>
      </c>
      <c r="P12" s="4">
        <f t="shared" si="5"/>
        <v>12</v>
      </c>
      <c r="Q12" s="4">
        <f t="shared" si="6"/>
        <v>24</v>
      </c>
      <c r="R12" s="8">
        <f t="shared" si="7"/>
        <v>0</v>
      </c>
      <c r="S12" s="8">
        <f t="shared" si="8"/>
        <v>0</v>
      </c>
      <c r="T12" s="8">
        <f t="shared" si="9"/>
        <v>0</v>
      </c>
      <c r="U12" s="8">
        <f t="shared" si="10"/>
        <v>0</v>
      </c>
      <c r="V12" s="8">
        <f t="shared" si="11"/>
        <v>2.5913445946185227</v>
      </c>
    </row>
    <row r="13" spans="1:22" x14ac:dyDescent="0.25">
      <c r="A13" t="s">
        <v>239</v>
      </c>
      <c r="B13">
        <v>2010</v>
      </c>
      <c r="C13">
        <v>2010</v>
      </c>
      <c r="D13">
        <v>2011</v>
      </c>
      <c r="E13" s="7">
        <v>38.431900757727746</v>
      </c>
      <c r="F13" s="7">
        <v>8.8962616180585687</v>
      </c>
      <c r="G13" s="7">
        <v>0</v>
      </c>
      <c r="H13" s="7">
        <v>0</v>
      </c>
      <c r="I13" s="4">
        <f>1</f>
        <v>1</v>
      </c>
      <c r="J13" s="4">
        <f t="shared" si="12"/>
        <v>0</v>
      </c>
      <c r="K13" s="4">
        <f t="shared" si="0"/>
        <v>1</v>
      </c>
      <c r="L13" s="4">
        <f t="shared" si="1"/>
        <v>1</v>
      </c>
      <c r="M13" s="4">
        <f t="shared" si="2"/>
        <v>0</v>
      </c>
      <c r="N13" s="4">
        <f t="shared" si="3"/>
        <v>0</v>
      </c>
      <c r="O13" s="4">
        <f t="shared" si="4"/>
        <v>0</v>
      </c>
      <c r="P13" s="4">
        <f t="shared" si="5"/>
        <v>12</v>
      </c>
      <c r="Q13" s="4">
        <f t="shared" si="6"/>
        <v>24</v>
      </c>
      <c r="R13" s="8">
        <f t="shared" si="7"/>
        <v>38.431900757727746</v>
      </c>
      <c r="S13" s="8">
        <f t="shared" si="8"/>
        <v>38.431900757727746</v>
      </c>
      <c r="T13" s="8">
        <f t="shared" si="9"/>
        <v>0</v>
      </c>
      <c r="U13" s="8">
        <f t="shared" si="10"/>
        <v>8.8962616180585687</v>
      </c>
      <c r="V13" s="8">
        <f t="shared" si="11"/>
        <v>0</v>
      </c>
    </row>
    <row r="14" spans="1:22" x14ac:dyDescent="0.25">
      <c r="A14" t="s">
        <v>240</v>
      </c>
      <c r="B14">
        <v>2010</v>
      </c>
      <c r="C14">
        <v>2011</v>
      </c>
      <c r="D14">
        <v>2013</v>
      </c>
      <c r="E14" s="7">
        <v>51.38862770880538</v>
      </c>
      <c r="F14" s="7">
        <v>16.789788110369901</v>
      </c>
      <c r="G14" s="7">
        <v>0</v>
      </c>
      <c r="H14" s="7">
        <v>0</v>
      </c>
      <c r="I14" s="4">
        <f>1</f>
        <v>1</v>
      </c>
      <c r="J14" s="4">
        <f t="shared" si="12"/>
        <v>0</v>
      </c>
      <c r="K14" s="4">
        <f t="shared" si="0"/>
        <v>1</v>
      </c>
      <c r="L14" s="4">
        <f t="shared" si="1"/>
        <v>1</v>
      </c>
      <c r="M14" s="4">
        <f t="shared" si="2"/>
        <v>0</v>
      </c>
      <c r="N14" s="4">
        <f t="shared" si="3"/>
        <v>0</v>
      </c>
      <c r="O14" s="4">
        <f t="shared" si="4"/>
        <v>0</v>
      </c>
      <c r="P14" s="4">
        <f t="shared" si="5"/>
        <v>24</v>
      </c>
      <c r="Q14" s="4">
        <f t="shared" si="6"/>
        <v>36</v>
      </c>
      <c r="R14" s="8">
        <f t="shared" si="7"/>
        <v>51.38862770880538</v>
      </c>
      <c r="S14" s="8">
        <f t="shared" si="8"/>
        <v>51.38862770880538</v>
      </c>
      <c r="T14" s="8">
        <f t="shared" si="9"/>
        <v>0</v>
      </c>
      <c r="U14" s="8">
        <f t="shared" si="10"/>
        <v>16.789788110369901</v>
      </c>
      <c r="V14" s="8">
        <f t="shared" si="11"/>
        <v>0</v>
      </c>
    </row>
    <row r="15" spans="1:22" x14ac:dyDescent="0.25">
      <c r="A15" t="s">
        <v>241</v>
      </c>
      <c r="B15">
        <v>2010</v>
      </c>
      <c r="C15">
        <v>2011</v>
      </c>
      <c r="D15">
        <v>2012</v>
      </c>
      <c r="E15" s="7">
        <v>28.638134457640255</v>
      </c>
      <c r="F15" s="7">
        <v>16.036525793783817</v>
      </c>
      <c r="G15" s="7">
        <v>0</v>
      </c>
      <c r="H15" s="7">
        <v>0</v>
      </c>
      <c r="I15" s="4">
        <f>1</f>
        <v>1</v>
      </c>
      <c r="J15" s="4">
        <f t="shared" si="12"/>
        <v>0</v>
      </c>
      <c r="K15" s="4">
        <f t="shared" si="0"/>
        <v>1</v>
      </c>
      <c r="L15" s="4">
        <f t="shared" si="1"/>
        <v>1</v>
      </c>
      <c r="M15" s="4">
        <f t="shared" si="2"/>
        <v>0</v>
      </c>
      <c r="N15" s="4">
        <f t="shared" si="3"/>
        <v>0</v>
      </c>
      <c r="O15" s="4">
        <f t="shared" si="4"/>
        <v>0</v>
      </c>
      <c r="P15" s="4">
        <f t="shared" si="5"/>
        <v>24</v>
      </c>
      <c r="Q15" s="4">
        <f t="shared" si="6"/>
        <v>24</v>
      </c>
      <c r="R15" s="8">
        <f t="shared" si="7"/>
        <v>28.638134457640255</v>
      </c>
      <c r="S15" s="8">
        <f t="shared" si="8"/>
        <v>28.638134457640255</v>
      </c>
      <c r="T15" s="8">
        <f t="shared" si="9"/>
        <v>0</v>
      </c>
      <c r="U15" s="8">
        <f t="shared" si="10"/>
        <v>16.036525793783817</v>
      </c>
      <c r="V15" s="8">
        <f t="shared" si="11"/>
        <v>0</v>
      </c>
    </row>
    <row r="16" spans="1:22" x14ac:dyDescent="0.25">
      <c r="A16" t="s">
        <v>242</v>
      </c>
      <c r="B16">
        <v>2010</v>
      </c>
      <c r="C16">
        <v>2011</v>
      </c>
      <c r="D16">
        <v>2015</v>
      </c>
      <c r="E16" s="7">
        <v>70.797174252807821</v>
      </c>
      <c r="F16" s="7">
        <v>80.036168168426784</v>
      </c>
      <c r="G16" s="7">
        <v>0</v>
      </c>
      <c r="H16" s="7">
        <v>0</v>
      </c>
      <c r="I16" s="4">
        <f>1</f>
        <v>1</v>
      </c>
      <c r="J16" s="4">
        <f t="shared" si="12"/>
        <v>0</v>
      </c>
      <c r="K16" s="4">
        <f t="shared" si="0"/>
        <v>1</v>
      </c>
      <c r="L16" s="4">
        <f t="shared" si="1"/>
        <v>1</v>
      </c>
      <c r="M16" s="4">
        <f t="shared" si="2"/>
        <v>0</v>
      </c>
      <c r="N16" s="4">
        <f t="shared" si="3"/>
        <v>0</v>
      </c>
      <c r="O16" s="4">
        <f t="shared" si="4"/>
        <v>0</v>
      </c>
      <c r="P16" s="4">
        <f t="shared" si="5"/>
        <v>24</v>
      </c>
      <c r="Q16" s="4">
        <f t="shared" si="6"/>
        <v>60</v>
      </c>
      <c r="R16" s="8">
        <f t="shared" si="7"/>
        <v>70.797174252807821</v>
      </c>
      <c r="S16" s="8">
        <f t="shared" si="8"/>
        <v>70.797174252807821</v>
      </c>
      <c r="T16" s="8">
        <f t="shared" si="9"/>
        <v>0</v>
      </c>
      <c r="U16" s="8">
        <f t="shared" si="10"/>
        <v>80.036168168426784</v>
      </c>
      <c r="V16" s="8">
        <f t="shared" si="11"/>
        <v>0</v>
      </c>
    </row>
    <row r="17" spans="1:22" x14ac:dyDescent="0.25">
      <c r="A17" t="s">
        <v>243</v>
      </c>
      <c r="B17">
        <v>2011</v>
      </c>
      <c r="C17">
        <v>2011</v>
      </c>
      <c r="D17">
        <v>2011</v>
      </c>
      <c r="E17" s="7">
        <v>0</v>
      </c>
      <c r="F17" s="7">
        <v>0</v>
      </c>
      <c r="G17" s="7">
        <v>0</v>
      </c>
      <c r="H17" s="7">
        <v>0</v>
      </c>
      <c r="I17" s="4">
        <f>1</f>
        <v>1</v>
      </c>
      <c r="J17" s="4">
        <f t="shared" si="12"/>
        <v>0</v>
      </c>
      <c r="K17" s="4">
        <f t="shared" si="0"/>
        <v>1</v>
      </c>
      <c r="L17" s="4">
        <f t="shared" si="1"/>
        <v>0</v>
      </c>
      <c r="M17" s="4">
        <f t="shared" si="2"/>
        <v>0</v>
      </c>
      <c r="N17" s="4">
        <f t="shared" si="3"/>
        <v>0</v>
      </c>
      <c r="O17" s="4">
        <f t="shared" si="4"/>
        <v>1</v>
      </c>
      <c r="P17" s="4">
        <f t="shared" si="5"/>
        <v>12</v>
      </c>
      <c r="Q17" s="4">
        <f t="shared" si="6"/>
        <v>12</v>
      </c>
      <c r="R17" s="8">
        <f t="shared" si="7"/>
        <v>0</v>
      </c>
      <c r="S17" s="8">
        <f t="shared" si="8"/>
        <v>0</v>
      </c>
      <c r="T17" s="8">
        <f t="shared" si="9"/>
        <v>0</v>
      </c>
      <c r="U17" s="8">
        <f t="shared" si="10"/>
        <v>0</v>
      </c>
      <c r="V17" s="8">
        <f t="shared" si="11"/>
        <v>0</v>
      </c>
    </row>
    <row r="18" spans="1:22" x14ac:dyDescent="0.25">
      <c r="A18" t="s">
        <v>244</v>
      </c>
      <c r="B18">
        <v>2011</v>
      </c>
      <c r="C18">
        <v>2011</v>
      </c>
      <c r="D18">
        <v>2011</v>
      </c>
      <c r="E18" s="7">
        <v>0</v>
      </c>
      <c r="F18" s="7">
        <v>0.78005477185854377</v>
      </c>
      <c r="G18" s="7">
        <v>0</v>
      </c>
      <c r="H18" s="7">
        <v>0</v>
      </c>
      <c r="I18" s="4">
        <f>1</f>
        <v>1</v>
      </c>
      <c r="J18" s="4">
        <f t="shared" si="12"/>
        <v>0</v>
      </c>
      <c r="K18" s="4">
        <f t="shared" si="0"/>
        <v>1</v>
      </c>
      <c r="L18" s="4">
        <f t="shared" si="1"/>
        <v>0</v>
      </c>
      <c r="M18" s="4">
        <f t="shared" si="2"/>
        <v>0</v>
      </c>
      <c r="N18" s="4">
        <f t="shared" si="3"/>
        <v>1</v>
      </c>
      <c r="O18" s="4">
        <f t="shared" si="4"/>
        <v>0</v>
      </c>
      <c r="P18" s="4">
        <f t="shared" si="5"/>
        <v>12</v>
      </c>
      <c r="Q18" s="4">
        <f t="shared" si="6"/>
        <v>12</v>
      </c>
      <c r="R18" s="8">
        <f t="shared" si="7"/>
        <v>0</v>
      </c>
      <c r="S18" s="8">
        <f t="shared" si="8"/>
        <v>0</v>
      </c>
      <c r="T18" s="8">
        <f t="shared" si="9"/>
        <v>0</v>
      </c>
      <c r="U18" s="8">
        <f t="shared" si="10"/>
        <v>0</v>
      </c>
      <c r="V18" s="8">
        <f t="shared" si="11"/>
        <v>0.78005477185854377</v>
      </c>
    </row>
    <row r="19" spans="1:22" x14ac:dyDescent="0.25">
      <c r="A19" t="s">
        <v>245</v>
      </c>
      <c r="B19">
        <v>2010</v>
      </c>
      <c r="C19">
        <v>2011</v>
      </c>
      <c r="D19">
        <v>2014</v>
      </c>
      <c r="E19" s="7">
        <v>42.986584770854748</v>
      </c>
      <c r="F19" s="7">
        <v>36.84641785586431</v>
      </c>
      <c r="G19" s="7">
        <v>0</v>
      </c>
      <c r="H19" s="7">
        <v>0</v>
      </c>
      <c r="I19" s="4">
        <f>1</f>
        <v>1</v>
      </c>
      <c r="J19" s="4">
        <f t="shared" si="12"/>
        <v>0</v>
      </c>
      <c r="K19" s="4">
        <f t="shared" si="0"/>
        <v>1</v>
      </c>
      <c r="L19" s="4">
        <f t="shared" si="1"/>
        <v>1</v>
      </c>
      <c r="M19" s="4">
        <f t="shared" si="2"/>
        <v>0</v>
      </c>
      <c r="N19" s="4">
        <f t="shared" si="3"/>
        <v>0</v>
      </c>
      <c r="O19" s="4">
        <f t="shared" si="4"/>
        <v>0</v>
      </c>
      <c r="P19" s="4">
        <f t="shared" si="5"/>
        <v>24</v>
      </c>
      <c r="Q19" s="4">
        <f t="shared" si="6"/>
        <v>48</v>
      </c>
      <c r="R19" s="8">
        <f t="shared" si="7"/>
        <v>42.986584770854748</v>
      </c>
      <c r="S19" s="8">
        <f t="shared" si="8"/>
        <v>42.986584770854748</v>
      </c>
      <c r="T19" s="8">
        <f t="shared" si="9"/>
        <v>0</v>
      </c>
      <c r="U19" s="8">
        <f t="shared" si="10"/>
        <v>36.84641785586431</v>
      </c>
      <c r="V19" s="8">
        <f t="shared" si="11"/>
        <v>0</v>
      </c>
    </row>
    <row r="20" spans="1:22" x14ac:dyDescent="0.25">
      <c r="A20" t="s">
        <v>246</v>
      </c>
      <c r="B20">
        <v>2010</v>
      </c>
      <c r="C20">
        <v>2011</v>
      </c>
      <c r="D20">
        <v>2015</v>
      </c>
      <c r="E20" s="7">
        <v>45.203886579851797</v>
      </c>
      <c r="F20" s="7">
        <v>33.34086278604201</v>
      </c>
      <c r="G20" s="7">
        <v>0</v>
      </c>
      <c r="H20" s="7">
        <v>0</v>
      </c>
      <c r="I20" s="4">
        <f>1</f>
        <v>1</v>
      </c>
      <c r="J20" s="4">
        <f t="shared" si="12"/>
        <v>0</v>
      </c>
      <c r="K20" s="4">
        <f t="shared" si="0"/>
        <v>1</v>
      </c>
      <c r="L20" s="4">
        <f t="shared" si="1"/>
        <v>1</v>
      </c>
      <c r="M20" s="4">
        <f t="shared" si="2"/>
        <v>0</v>
      </c>
      <c r="N20" s="4">
        <f t="shared" si="3"/>
        <v>0</v>
      </c>
      <c r="O20" s="4">
        <f t="shared" si="4"/>
        <v>0</v>
      </c>
      <c r="P20" s="4">
        <f t="shared" si="5"/>
        <v>24</v>
      </c>
      <c r="Q20" s="4">
        <f t="shared" si="6"/>
        <v>60</v>
      </c>
      <c r="R20" s="8">
        <f t="shared" si="7"/>
        <v>45.203886579851797</v>
      </c>
      <c r="S20" s="8">
        <f t="shared" si="8"/>
        <v>45.203886579851797</v>
      </c>
      <c r="T20" s="8">
        <f t="shared" si="9"/>
        <v>0</v>
      </c>
      <c r="U20" s="8">
        <f t="shared" si="10"/>
        <v>33.34086278604201</v>
      </c>
      <c r="V20" s="8">
        <f t="shared" si="11"/>
        <v>0</v>
      </c>
    </row>
    <row r="21" spans="1:22" x14ac:dyDescent="0.25">
      <c r="A21" t="s">
        <v>247</v>
      </c>
      <c r="B21">
        <v>2010</v>
      </c>
      <c r="C21">
        <v>2011</v>
      </c>
      <c r="D21">
        <v>2015</v>
      </c>
      <c r="E21" s="7">
        <v>73.941787542987569</v>
      </c>
      <c r="F21" s="7">
        <v>27.853217063210991</v>
      </c>
      <c r="G21" s="7">
        <v>0</v>
      </c>
      <c r="H21" s="7">
        <v>0</v>
      </c>
      <c r="I21" s="4">
        <f>1</f>
        <v>1</v>
      </c>
      <c r="J21" s="4">
        <f t="shared" si="12"/>
        <v>0</v>
      </c>
      <c r="K21" s="4">
        <f t="shared" si="0"/>
        <v>1</v>
      </c>
      <c r="L21" s="4">
        <f t="shared" si="1"/>
        <v>1</v>
      </c>
      <c r="M21" s="4">
        <f t="shared" si="2"/>
        <v>0</v>
      </c>
      <c r="N21" s="4">
        <f t="shared" si="3"/>
        <v>0</v>
      </c>
      <c r="O21" s="4">
        <f t="shared" si="4"/>
        <v>0</v>
      </c>
      <c r="P21" s="4">
        <f t="shared" si="5"/>
        <v>24</v>
      </c>
      <c r="Q21" s="4">
        <f t="shared" si="6"/>
        <v>60</v>
      </c>
      <c r="R21" s="8">
        <f t="shared" si="7"/>
        <v>73.941787542987569</v>
      </c>
      <c r="S21" s="8">
        <f t="shared" si="8"/>
        <v>73.941787542987569</v>
      </c>
      <c r="T21" s="8">
        <f t="shared" si="9"/>
        <v>0</v>
      </c>
      <c r="U21" s="8">
        <f t="shared" si="10"/>
        <v>27.853217063210991</v>
      </c>
      <c r="V21" s="8">
        <f t="shared" si="11"/>
        <v>0</v>
      </c>
    </row>
    <row r="22" spans="1:22" x14ac:dyDescent="0.25">
      <c r="A22" t="s">
        <v>248</v>
      </c>
      <c r="B22">
        <v>2011</v>
      </c>
      <c r="C22">
        <v>2011</v>
      </c>
      <c r="D22">
        <v>2011</v>
      </c>
      <c r="E22" s="7">
        <v>0</v>
      </c>
      <c r="F22" s="7">
        <v>0</v>
      </c>
      <c r="G22" s="7">
        <v>0</v>
      </c>
      <c r="H22" s="7">
        <v>0</v>
      </c>
      <c r="I22" s="4">
        <f>1</f>
        <v>1</v>
      </c>
      <c r="J22" s="4">
        <f t="shared" si="12"/>
        <v>0</v>
      </c>
      <c r="K22" s="4">
        <f t="shared" si="0"/>
        <v>1</v>
      </c>
      <c r="L22" s="4">
        <f t="shared" si="1"/>
        <v>0</v>
      </c>
      <c r="M22" s="4">
        <f t="shared" si="2"/>
        <v>0</v>
      </c>
      <c r="N22" s="4">
        <f t="shared" si="3"/>
        <v>0</v>
      </c>
      <c r="O22" s="4">
        <f t="shared" si="4"/>
        <v>1</v>
      </c>
      <c r="P22" s="4">
        <f t="shared" si="5"/>
        <v>12</v>
      </c>
      <c r="Q22" s="4">
        <f t="shared" si="6"/>
        <v>12</v>
      </c>
      <c r="R22" s="8">
        <f t="shared" si="7"/>
        <v>0</v>
      </c>
      <c r="S22" s="8">
        <f t="shared" si="8"/>
        <v>0</v>
      </c>
      <c r="T22" s="8">
        <f t="shared" si="9"/>
        <v>0</v>
      </c>
      <c r="U22" s="8">
        <f t="shared" si="10"/>
        <v>0</v>
      </c>
      <c r="V22" s="8">
        <f t="shared" si="11"/>
        <v>0</v>
      </c>
    </row>
    <row r="23" spans="1:22" x14ac:dyDescent="0.25">
      <c r="A23" t="s">
        <v>249</v>
      </c>
      <c r="B23">
        <v>2011</v>
      </c>
      <c r="C23">
        <v>2011</v>
      </c>
      <c r="D23">
        <v>2014</v>
      </c>
      <c r="E23" s="7">
        <v>0</v>
      </c>
      <c r="F23" s="7">
        <v>39.823246514956928</v>
      </c>
      <c r="G23" s="7">
        <v>0</v>
      </c>
      <c r="H23" s="7">
        <v>0</v>
      </c>
      <c r="I23" s="4">
        <f>1</f>
        <v>1</v>
      </c>
      <c r="J23" s="4">
        <f t="shared" si="12"/>
        <v>0</v>
      </c>
      <c r="K23" s="4">
        <f t="shared" si="0"/>
        <v>1</v>
      </c>
      <c r="L23" s="4">
        <f t="shared" si="1"/>
        <v>0</v>
      </c>
      <c r="M23" s="4">
        <f t="shared" si="2"/>
        <v>0</v>
      </c>
      <c r="N23" s="4">
        <f t="shared" si="3"/>
        <v>1</v>
      </c>
      <c r="O23" s="4">
        <f t="shared" si="4"/>
        <v>0</v>
      </c>
      <c r="P23" s="4">
        <f t="shared" si="5"/>
        <v>12</v>
      </c>
      <c r="Q23" s="4">
        <f t="shared" si="6"/>
        <v>48</v>
      </c>
      <c r="R23" s="8">
        <f t="shared" si="7"/>
        <v>0</v>
      </c>
      <c r="S23" s="8">
        <f t="shared" si="8"/>
        <v>0</v>
      </c>
      <c r="T23" s="8">
        <f t="shared" si="9"/>
        <v>0</v>
      </c>
      <c r="U23" s="8">
        <f t="shared" si="10"/>
        <v>0</v>
      </c>
      <c r="V23" s="8">
        <f t="shared" si="11"/>
        <v>39.823246514956928</v>
      </c>
    </row>
    <row r="24" spans="1:22" x14ac:dyDescent="0.25">
      <c r="A24" t="s">
        <v>250</v>
      </c>
      <c r="B24">
        <v>2011</v>
      </c>
      <c r="C24">
        <v>2011</v>
      </c>
      <c r="D24">
        <v>2014</v>
      </c>
      <c r="E24" s="7">
        <v>127.28788206103151</v>
      </c>
      <c r="F24" s="7">
        <v>20.446774775895719</v>
      </c>
      <c r="G24" s="7">
        <v>0</v>
      </c>
      <c r="H24" s="7">
        <v>0</v>
      </c>
      <c r="I24" s="4">
        <f>1</f>
        <v>1</v>
      </c>
      <c r="J24" s="4">
        <f t="shared" si="12"/>
        <v>0</v>
      </c>
      <c r="K24" s="4">
        <f t="shared" si="0"/>
        <v>1</v>
      </c>
      <c r="L24" s="4">
        <f t="shared" si="1"/>
        <v>1</v>
      </c>
      <c r="M24" s="4">
        <f t="shared" si="2"/>
        <v>0</v>
      </c>
      <c r="N24" s="4">
        <f t="shared" si="3"/>
        <v>0</v>
      </c>
      <c r="O24" s="4">
        <f t="shared" si="4"/>
        <v>0</v>
      </c>
      <c r="P24" s="4">
        <f t="shared" si="5"/>
        <v>12</v>
      </c>
      <c r="Q24" s="4">
        <f t="shared" si="6"/>
        <v>48</v>
      </c>
      <c r="R24" s="8">
        <f t="shared" si="7"/>
        <v>127.28788206103151</v>
      </c>
      <c r="S24" s="8">
        <f t="shared" si="8"/>
        <v>127.28788206103151</v>
      </c>
      <c r="T24" s="8">
        <f t="shared" si="9"/>
        <v>0</v>
      </c>
      <c r="U24" s="8">
        <f t="shared" si="10"/>
        <v>20.446774775895719</v>
      </c>
      <c r="V24" s="8">
        <f t="shared" si="11"/>
        <v>0</v>
      </c>
    </row>
    <row r="25" spans="1:22" x14ac:dyDescent="0.25">
      <c r="A25" t="s">
        <v>251</v>
      </c>
      <c r="B25">
        <v>2010</v>
      </c>
      <c r="C25">
        <v>2011</v>
      </c>
      <c r="D25">
        <v>2012</v>
      </c>
      <c r="E25" s="7">
        <v>0</v>
      </c>
      <c r="F25" s="7">
        <v>2.2065497653708892</v>
      </c>
      <c r="G25" s="7">
        <v>0</v>
      </c>
      <c r="H25" s="7">
        <v>0</v>
      </c>
      <c r="I25" s="4">
        <f>1</f>
        <v>1</v>
      </c>
      <c r="J25" s="4">
        <f t="shared" si="12"/>
        <v>0</v>
      </c>
      <c r="K25" s="4">
        <f t="shared" si="0"/>
        <v>1</v>
      </c>
      <c r="L25" s="4">
        <f t="shared" si="1"/>
        <v>0</v>
      </c>
      <c r="M25" s="4">
        <f t="shared" si="2"/>
        <v>0</v>
      </c>
      <c r="N25" s="4">
        <f t="shared" si="3"/>
        <v>1</v>
      </c>
      <c r="O25" s="4">
        <f t="shared" si="4"/>
        <v>0</v>
      </c>
      <c r="P25" s="4">
        <f t="shared" si="5"/>
        <v>24</v>
      </c>
      <c r="Q25" s="4">
        <f t="shared" si="6"/>
        <v>24</v>
      </c>
      <c r="R25" s="8">
        <f t="shared" si="7"/>
        <v>0</v>
      </c>
      <c r="S25" s="8">
        <f t="shared" si="8"/>
        <v>0</v>
      </c>
      <c r="T25" s="8">
        <f t="shared" si="9"/>
        <v>0</v>
      </c>
      <c r="U25" s="8">
        <f t="shared" si="10"/>
        <v>0</v>
      </c>
      <c r="V25" s="8">
        <f t="shared" si="11"/>
        <v>2.2065497653708892</v>
      </c>
    </row>
    <row r="26" spans="1:22" x14ac:dyDescent="0.25">
      <c r="A26" t="s">
        <v>252</v>
      </c>
      <c r="B26">
        <v>2011</v>
      </c>
      <c r="C26">
        <v>2011</v>
      </c>
      <c r="D26">
        <v>2011</v>
      </c>
      <c r="E26" s="7">
        <v>0</v>
      </c>
      <c r="F26" s="7">
        <v>0</v>
      </c>
      <c r="G26" s="7">
        <v>0</v>
      </c>
      <c r="H26" s="7">
        <v>0</v>
      </c>
      <c r="I26" s="4">
        <f>1</f>
        <v>1</v>
      </c>
      <c r="J26" s="4">
        <f t="shared" si="12"/>
        <v>0</v>
      </c>
      <c r="K26" s="4">
        <f t="shared" si="0"/>
        <v>1</v>
      </c>
      <c r="L26" s="4">
        <f t="shared" si="1"/>
        <v>0</v>
      </c>
      <c r="M26" s="4">
        <f t="shared" si="2"/>
        <v>0</v>
      </c>
      <c r="N26" s="4">
        <f t="shared" si="3"/>
        <v>0</v>
      </c>
      <c r="O26" s="4">
        <f t="shared" si="4"/>
        <v>1</v>
      </c>
      <c r="P26" s="4">
        <f t="shared" si="5"/>
        <v>12</v>
      </c>
      <c r="Q26" s="4">
        <f t="shared" si="6"/>
        <v>12</v>
      </c>
      <c r="R26" s="8">
        <f t="shared" si="7"/>
        <v>0</v>
      </c>
      <c r="S26" s="8">
        <f t="shared" si="8"/>
        <v>0</v>
      </c>
      <c r="T26" s="8">
        <f t="shared" si="9"/>
        <v>0</v>
      </c>
      <c r="U26" s="8">
        <f t="shared" si="10"/>
        <v>0</v>
      </c>
      <c r="V26" s="8">
        <f t="shared" si="11"/>
        <v>0</v>
      </c>
    </row>
    <row r="27" spans="1:22" x14ac:dyDescent="0.25">
      <c r="A27" t="s">
        <v>253</v>
      </c>
      <c r="B27">
        <v>2010</v>
      </c>
      <c r="C27">
        <v>2011</v>
      </c>
      <c r="D27">
        <v>2011</v>
      </c>
      <c r="E27" s="7">
        <v>0</v>
      </c>
      <c r="F27" s="7">
        <v>1.0097295264841584</v>
      </c>
      <c r="G27" s="7">
        <v>0</v>
      </c>
      <c r="H27" s="7">
        <v>0</v>
      </c>
      <c r="I27" s="4">
        <f>1</f>
        <v>1</v>
      </c>
      <c r="J27" s="4">
        <f t="shared" si="12"/>
        <v>0</v>
      </c>
      <c r="K27" s="4">
        <f t="shared" si="0"/>
        <v>1</v>
      </c>
      <c r="L27" s="4">
        <f t="shared" si="1"/>
        <v>0</v>
      </c>
      <c r="M27" s="4">
        <f t="shared" si="2"/>
        <v>0</v>
      </c>
      <c r="N27" s="4">
        <f t="shared" si="3"/>
        <v>1</v>
      </c>
      <c r="O27" s="4">
        <f t="shared" si="4"/>
        <v>0</v>
      </c>
      <c r="P27" s="4">
        <f t="shared" si="5"/>
        <v>24</v>
      </c>
      <c r="Q27" s="4">
        <f t="shared" si="6"/>
        <v>12</v>
      </c>
      <c r="R27" s="8">
        <f t="shared" si="7"/>
        <v>0</v>
      </c>
      <c r="S27" s="8">
        <f t="shared" si="8"/>
        <v>0</v>
      </c>
      <c r="T27" s="8">
        <f t="shared" si="9"/>
        <v>0</v>
      </c>
      <c r="U27" s="8">
        <f t="shared" si="10"/>
        <v>0</v>
      </c>
      <c r="V27" s="8">
        <f t="shared" si="11"/>
        <v>1.0097295264841584</v>
      </c>
    </row>
    <row r="28" spans="1:22" x14ac:dyDescent="0.25">
      <c r="A28" t="s">
        <v>254</v>
      </c>
      <c r="B28">
        <v>2010</v>
      </c>
      <c r="C28">
        <v>2011</v>
      </c>
      <c r="D28">
        <v>2013</v>
      </c>
      <c r="E28" s="7">
        <v>0</v>
      </c>
      <c r="F28" s="7">
        <v>13.824028734903475</v>
      </c>
      <c r="G28" s="7">
        <v>0</v>
      </c>
      <c r="H28" s="7">
        <v>0</v>
      </c>
      <c r="I28" s="4">
        <f>1</f>
        <v>1</v>
      </c>
      <c r="J28" s="4">
        <f t="shared" si="12"/>
        <v>0</v>
      </c>
      <c r="K28" s="4">
        <f t="shared" si="0"/>
        <v>1</v>
      </c>
      <c r="L28" s="4">
        <f t="shared" si="1"/>
        <v>0</v>
      </c>
      <c r="M28" s="4">
        <f t="shared" si="2"/>
        <v>0</v>
      </c>
      <c r="N28" s="4">
        <f t="shared" si="3"/>
        <v>1</v>
      </c>
      <c r="O28" s="4">
        <f t="shared" si="4"/>
        <v>0</v>
      </c>
      <c r="P28" s="4">
        <f t="shared" si="5"/>
        <v>24</v>
      </c>
      <c r="Q28" s="4">
        <f t="shared" si="6"/>
        <v>36</v>
      </c>
      <c r="R28" s="8">
        <f t="shared" si="7"/>
        <v>0</v>
      </c>
      <c r="S28" s="8">
        <f t="shared" si="8"/>
        <v>0</v>
      </c>
      <c r="T28" s="8">
        <f t="shared" si="9"/>
        <v>0</v>
      </c>
      <c r="U28" s="8">
        <f t="shared" si="10"/>
        <v>0</v>
      </c>
      <c r="V28" s="8">
        <f t="shared" si="11"/>
        <v>13.824028734903475</v>
      </c>
    </row>
    <row r="29" spans="1:22" x14ac:dyDescent="0.25">
      <c r="A29" t="s">
        <v>255</v>
      </c>
      <c r="B29">
        <v>2011</v>
      </c>
      <c r="C29">
        <v>2011</v>
      </c>
      <c r="D29">
        <v>2016</v>
      </c>
      <c r="E29" s="7">
        <v>49.327329240386376</v>
      </c>
      <c r="F29" s="7">
        <v>92.581351606891133</v>
      </c>
      <c r="G29" s="7">
        <v>0</v>
      </c>
      <c r="H29" s="7">
        <v>0</v>
      </c>
      <c r="I29" s="4">
        <f>1</f>
        <v>1</v>
      </c>
      <c r="J29" s="4">
        <f t="shared" si="12"/>
        <v>0</v>
      </c>
      <c r="K29" s="4">
        <f t="shared" si="0"/>
        <v>1</v>
      </c>
      <c r="L29" s="4">
        <f t="shared" si="1"/>
        <v>1</v>
      </c>
      <c r="M29" s="4">
        <f t="shared" si="2"/>
        <v>0</v>
      </c>
      <c r="N29" s="4">
        <f t="shared" si="3"/>
        <v>0</v>
      </c>
      <c r="O29" s="4">
        <f t="shared" si="4"/>
        <v>0</v>
      </c>
      <c r="P29" s="4">
        <f t="shared" si="5"/>
        <v>12</v>
      </c>
      <c r="Q29" s="4">
        <f t="shared" si="6"/>
        <v>72</v>
      </c>
      <c r="R29" s="8">
        <f t="shared" si="7"/>
        <v>49.327329240386376</v>
      </c>
      <c r="S29" s="8">
        <f t="shared" si="8"/>
        <v>49.327329240386376</v>
      </c>
      <c r="T29" s="8">
        <f t="shared" si="9"/>
        <v>0</v>
      </c>
      <c r="U29" s="8">
        <f t="shared" si="10"/>
        <v>92.581351606891133</v>
      </c>
      <c r="V29" s="8">
        <f t="shared" si="11"/>
        <v>0</v>
      </c>
    </row>
    <row r="30" spans="1:22" x14ac:dyDescent="0.25">
      <c r="A30" t="s">
        <v>256</v>
      </c>
      <c r="B30">
        <v>2011</v>
      </c>
      <c r="C30">
        <v>2011</v>
      </c>
      <c r="D30">
        <v>2012</v>
      </c>
      <c r="E30" s="7">
        <v>0</v>
      </c>
      <c r="F30" s="7">
        <v>7.1478290784839356</v>
      </c>
      <c r="G30" s="7">
        <v>0</v>
      </c>
      <c r="H30" s="7">
        <v>0</v>
      </c>
      <c r="I30" s="4">
        <f>1</f>
        <v>1</v>
      </c>
      <c r="J30" s="4">
        <f t="shared" si="12"/>
        <v>0</v>
      </c>
      <c r="K30" s="4">
        <f t="shared" si="0"/>
        <v>1</v>
      </c>
      <c r="L30" s="4">
        <f t="shared" si="1"/>
        <v>0</v>
      </c>
      <c r="M30" s="4">
        <f t="shared" si="2"/>
        <v>0</v>
      </c>
      <c r="N30" s="4">
        <f t="shared" si="3"/>
        <v>1</v>
      </c>
      <c r="O30" s="4">
        <f t="shared" si="4"/>
        <v>0</v>
      </c>
      <c r="P30" s="4">
        <f t="shared" si="5"/>
        <v>12</v>
      </c>
      <c r="Q30" s="4">
        <f t="shared" si="6"/>
        <v>24</v>
      </c>
      <c r="R30" s="8">
        <f t="shared" si="7"/>
        <v>0</v>
      </c>
      <c r="S30" s="8">
        <f t="shared" si="8"/>
        <v>0</v>
      </c>
      <c r="T30" s="8">
        <f t="shared" si="9"/>
        <v>0</v>
      </c>
      <c r="U30" s="8">
        <f t="shared" si="10"/>
        <v>0</v>
      </c>
      <c r="V30" s="8">
        <f t="shared" si="11"/>
        <v>7.1478290784839356</v>
      </c>
    </row>
    <row r="31" spans="1:22" x14ac:dyDescent="0.25">
      <c r="A31" t="s">
        <v>257</v>
      </c>
      <c r="B31">
        <v>2010</v>
      </c>
      <c r="C31">
        <v>2011</v>
      </c>
      <c r="D31">
        <v>2011</v>
      </c>
      <c r="E31" s="7">
        <v>0</v>
      </c>
      <c r="F31" s="7">
        <v>0</v>
      </c>
      <c r="G31" s="7">
        <v>0</v>
      </c>
      <c r="H31" s="7">
        <v>0</v>
      </c>
      <c r="I31" s="4">
        <f>1</f>
        <v>1</v>
      </c>
      <c r="J31" s="4">
        <f t="shared" si="12"/>
        <v>0</v>
      </c>
      <c r="K31" s="4">
        <f t="shared" si="0"/>
        <v>1</v>
      </c>
      <c r="L31" s="4">
        <f t="shared" si="1"/>
        <v>0</v>
      </c>
      <c r="M31" s="4">
        <f t="shared" si="2"/>
        <v>0</v>
      </c>
      <c r="N31" s="4">
        <f t="shared" si="3"/>
        <v>0</v>
      </c>
      <c r="O31" s="4">
        <f t="shared" si="4"/>
        <v>1</v>
      </c>
      <c r="P31" s="4">
        <f t="shared" si="5"/>
        <v>24</v>
      </c>
      <c r="Q31" s="4">
        <f t="shared" si="6"/>
        <v>12</v>
      </c>
      <c r="R31" s="8">
        <f t="shared" si="7"/>
        <v>0</v>
      </c>
      <c r="S31" s="8">
        <f t="shared" si="8"/>
        <v>0</v>
      </c>
      <c r="T31" s="8">
        <f t="shared" si="9"/>
        <v>0</v>
      </c>
      <c r="U31" s="8">
        <f t="shared" si="10"/>
        <v>0</v>
      </c>
      <c r="V31" s="8">
        <f t="shared" si="11"/>
        <v>0</v>
      </c>
    </row>
    <row r="32" spans="1:22" x14ac:dyDescent="0.25">
      <c r="A32" t="s">
        <v>258</v>
      </c>
      <c r="B32">
        <v>2011</v>
      </c>
      <c r="C32">
        <v>2011</v>
      </c>
      <c r="D32">
        <v>2012</v>
      </c>
      <c r="E32" s="7">
        <v>0</v>
      </c>
      <c r="F32" s="7">
        <v>3.2741899590582886</v>
      </c>
      <c r="G32" s="7">
        <v>0</v>
      </c>
      <c r="H32" s="7">
        <v>0</v>
      </c>
      <c r="I32" s="4">
        <f>1</f>
        <v>1</v>
      </c>
      <c r="J32" s="4">
        <f t="shared" si="12"/>
        <v>0</v>
      </c>
      <c r="K32" s="4">
        <f t="shared" si="0"/>
        <v>1</v>
      </c>
      <c r="L32" s="4">
        <f t="shared" si="1"/>
        <v>0</v>
      </c>
      <c r="M32" s="4">
        <f t="shared" si="2"/>
        <v>0</v>
      </c>
      <c r="N32" s="4">
        <f t="shared" si="3"/>
        <v>1</v>
      </c>
      <c r="O32" s="4">
        <f t="shared" si="4"/>
        <v>0</v>
      </c>
      <c r="P32" s="4">
        <f t="shared" si="5"/>
        <v>12</v>
      </c>
      <c r="Q32" s="4">
        <f t="shared" si="6"/>
        <v>24</v>
      </c>
      <c r="R32" s="8">
        <f t="shared" si="7"/>
        <v>0</v>
      </c>
      <c r="S32" s="8">
        <f t="shared" si="8"/>
        <v>0</v>
      </c>
      <c r="T32" s="8">
        <f t="shared" si="9"/>
        <v>0</v>
      </c>
      <c r="U32" s="8">
        <f t="shared" si="10"/>
        <v>0</v>
      </c>
      <c r="V32" s="8">
        <f t="shared" si="11"/>
        <v>3.2741899590582886</v>
      </c>
    </row>
    <row r="33" spans="1:22" x14ac:dyDescent="0.25">
      <c r="A33" t="s">
        <v>259</v>
      </c>
      <c r="B33">
        <v>2010</v>
      </c>
      <c r="C33">
        <v>2012</v>
      </c>
      <c r="D33">
        <v>2014</v>
      </c>
      <c r="E33" s="7">
        <v>32.726403879058644</v>
      </c>
      <c r="F33" s="7">
        <v>11.238848518201694</v>
      </c>
      <c r="G33" s="7">
        <v>0</v>
      </c>
      <c r="H33" s="7">
        <v>0</v>
      </c>
      <c r="I33" s="4">
        <f>1</f>
        <v>1</v>
      </c>
      <c r="J33" s="4">
        <f t="shared" si="12"/>
        <v>0</v>
      </c>
      <c r="K33" s="4">
        <f t="shared" si="0"/>
        <v>1</v>
      </c>
      <c r="L33" s="4">
        <f t="shared" si="1"/>
        <v>1</v>
      </c>
      <c r="M33" s="4">
        <f t="shared" si="2"/>
        <v>0</v>
      </c>
      <c r="N33" s="4">
        <f t="shared" si="3"/>
        <v>0</v>
      </c>
      <c r="O33" s="4">
        <f t="shared" si="4"/>
        <v>0</v>
      </c>
      <c r="P33" s="4">
        <f t="shared" si="5"/>
        <v>36</v>
      </c>
      <c r="Q33" s="4">
        <f t="shared" si="6"/>
        <v>36</v>
      </c>
      <c r="R33" s="8">
        <f t="shared" si="7"/>
        <v>32.726403879058644</v>
      </c>
      <c r="S33" s="8">
        <f t="shared" si="8"/>
        <v>32.726403879058644</v>
      </c>
      <c r="T33" s="8">
        <f t="shared" si="9"/>
        <v>0</v>
      </c>
      <c r="U33" s="8">
        <f t="shared" si="10"/>
        <v>11.238848518201694</v>
      </c>
      <c r="V33" s="8">
        <f t="shared" si="11"/>
        <v>0</v>
      </c>
    </row>
    <row r="34" spans="1:22" x14ac:dyDescent="0.25">
      <c r="A34" t="s">
        <v>260</v>
      </c>
      <c r="B34">
        <v>2010</v>
      </c>
      <c r="C34">
        <v>2012</v>
      </c>
      <c r="D34">
        <v>2012</v>
      </c>
      <c r="E34" s="7">
        <v>0</v>
      </c>
      <c r="F34" s="7">
        <v>0</v>
      </c>
      <c r="G34" s="7">
        <v>0</v>
      </c>
      <c r="H34" s="7">
        <v>0</v>
      </c>
      <c r="I34" s="4">
        <f>1</f>
        <v>1</v>
      </c>
      <c r="J34" s="4">
        <f t="shared" si="12"/>
        <v>0</v>
      </c>
      <c r="K34" s="4">
        <f t="shared" si="0"/>
        <v>1</v>
      </c>
      <c r="L34" s="4">
        <f t="shared" si="1"/>
        <v>0</v>
      </c>
      <c r="M34" s="4">
        <f t="shared" si="2"/>
        <v>0</v>
      </c>
      <c r="N34" s="4">
        <f t="shared" si="3"/>
        <v>0</v>
      </c>
      <c r="O34" s="4">
        <f t="shared" si="4"/>
        <v>1</v>
      </c>
      <c r="P34" s="4">
        <f t="shared" si="5"/>
        <v>36</v>
      </c>
      <c r="Q34" s="4">
        <f t="shared" si="6"/>
        <v>12</v>
      </c>
      <c r="R34" s="8">
        <f t="shared" si="7"/>
        <v>0</v>
      </c>
      <c r="S34" s="8">
        <f t="shared" si="8"/>
        <v>0</v>
      </c>
      <c r="T34" s="8">
        <f t="shared" si="9"/>
        <v>0</v>
      </c>
      <c r="U34" s="8">
        <f t="shared" si="10"/>
        <v>0</v>
      </c>
      <c r="V34" s="8">
        <f t="shared" si="11"/>
        <v>0</v>
      </c>
    </row>
    <row r="35" spans="1:22" x14ac:dyDescent="0.25">
      <c r="A35" t="s">
        <v>261</v>
      </c>
      <c r="B35">
        <v>2010</v>
      </c>
      <c r="C35">
        <v>2012</v>
      </c>
      <c r="D35">
        <v>2014</v>
      </c>
      <c r="E35" s="7">
        <v>0</v>
      </c>
      <c r="F35" s="7">
        <v>18.6519060402455</v>
      </c>
      <c r="G35" s="7">
        <v>0</v>
      </c>
      <c r="H35" s="7">
        <v>0</v>
      </c>
      <c r="I35" s="4">
        <f>1</f>
        <v>1</v>
      </c>
      <c r="J35" s="4">
        <f t="shared" si="12"/>
        <v>0</v>
      </c>
      <c r="K35" s="4">
        <f t="shared" si="0"/>
        <v>1</v>
      </c>
      <c r="L35" s="4">
        <f t="shared" si="1"/>
        <v>0</v>
      </c>
      <c r="M35" s="4">
        <f t="shared" si="2"/>
        <v>0</v>
      </c>
      <c r="N35" s="4">
        <f t="shared" si="3"/>
        <v>1</v>
      </c>
      <c r="O35" s="4">
        <f t="shared" si="4"/>
        <v>0</v>
      </c>
      <c r="P35" s="4">
        <f t="shared" si="5"/>
        <v>36</v>
      </c>
      <c r="Q35" s="4">
        <f t="shared" si="6"/>
        <v>36</v>
      </c>
      <c r="R35" s="8">
        <f t="shared" si="7"/>
        <v>0</v>
      </c>
      <c r="S35" s="8">
        <f t="shared" si="8"/>
        <v>0</v>
      </c>
      <c r="T35" s="8">
        <f t="shared" si="9"/>
        <v>0</v>
      </c>
      <c r="U35" s="8">
        <f t="shared" si="10"/>
        <v>0</v>
      </c>
      <c r="V35" s="8">
        <f t="shared" si="11"/>
        <v>18.6519060402455</v>
      </c>
    </row>
    <row r="36" spans="1:22" x14ac:dyDescent="0.25">
      <c r="A36" t="s">
        <v>262</v>
      </c>
      <c r="B36">
        <v>2010</v>
      </c>
      <c r="C36">
        <v>2012</v>
      </c>
      <c r="D36">
        <v>2012</v>
      </c>
      <c r="E36" s="7">
        <v>0</v>
      </c>
      <c r="F36" s="7">
        <v>1.1172023847404813</v>
      </c>
      <c r="G36" s="7">
        <v>0</v>
      </c>
      <c r="H36" s="7">
        <v>0</v>
      </c>
      <c r="I36" s="4">
        <f>1</f>
        <v>1</v>
      </c>
      <c r="J36" s="4">
        <f t="shared" si="12"/>
        <v>0</v>
      </c>
      <c r="K36" s="4">
        <f t="shared" si="0"/>
        <v>1</v>
      </c>
      <c r="L36" s="4">
        <f t="shared" si="1"/>
        <v>0</v>
      </c>
      <c r="M36" s="4">
        <f t="shared" si="2"/>
        <v>0</v>
      </c>
      <c r="N36" s="4">
        <f t="shared" si="3"/>
        <v>1</v>
      </c>
      <c r="O36" s="4">
        <f t="shared" si="4"/>
        <v>0</v>
      </c>
      <c r="P36" s="4">
        <f t="shared" si="5"/>
        <v>36</v>
      </c>
      <c r="Q36" s="4">
        <f t="shared" si="6"/>
        <v>12</v>
      </c>
      <c r="R36" s="8">
        <f t="shared" si="7"/>
        <v>0</v>
      </c>
      <c r="S36" s="8">
        <f t="shared" si="8"/>
        <v>0</v>
      </c>
      <c r="T36" s="8">
        <f t="shared" si="9"/>
        <v>0</v>
      </c>
      <c r="U36" s="8">
        <f t="shared" si="10"/>
        <v>0</v>
      </c>
      <c r="V36" s="8">
        <f t="shared" si="11"/>
        <v>1.1172023847404813</v>
      </c>
    </row>
    <row r="37" spans="1:22" x14ac:dyDescent="0.25">
      <c r="A37" t="s">
        <v>263</v>
      </c>
      <c r="B37">
        <v>2010</v>
      </c>
      <c r="C37">
        <v>2012</v>
      </c>
      <c r="D37">
        <v>2014</v>
      </c>
      <c r="E37" s="7">
        <v>41.254264299274332</v>
      </c>
      <c r="F37" s="7">
        <v>25.664643297291224</v>
      </c>
      <c r="G37" s="7">
        <v>0</v>
      </c>
      <c r="H37" s="7">
        <v>0</v>
      </c>
      <c r="I37" s="4">
        <f>1</f>
        <v>1</v>
      </c>
      <c r="J37" s="4">
        <f t="shared" si="12"/>
        <v>0</v>
      </c>
      <c r="K37" s="4">
        <f t="shared" si="0"/>
        <v>1</v>
      </c>
      <c r="L37" s="4">
        <f t="shared" si="1"/>
        <v>1</v>
      </c>
      <c r="M37" s="4">
        <f t="shared" si="2"/>
        <v>0</v>
      </c>
      <c r="N37" s="4">
        <f t="shared" si="3"/>
        <v>0</v>
      </c>
      <c r="O37" s="4">
        <f t="shared" si="4"/>
        <v>0</v>
      </c>
      <c r="P37" s="4">
        <f t="shared" si="5"/>
        <v>36</v>
      </c>
      <c r="Q37" s="4">
        <f t="shared" si="6"/>
        <v>36</v>
      </c>
      <c r="R37" s="8">
        <f t="shared" si="7"/>
        <v>41.254264299274332</v>
      </c>
      <c r="S37" s="8">
        <f t="shared" si="8"/>
        <v>41.254264299274332</v>
      </c>
      <c r="T37" s="8">
        <f t="shared" si="9"/>
        <v>0</v>
      </c>
      <c r="U37" s="8">
        <f t="shared" si="10"/>
        <v>25.664643297291224</v>
      </c>
      <c r="V37" s="8">
        <f t="shared" si="11"/>
        <v>0</v>
      </c>
    </row>
    <row r="38" spans="1:22" x14ac:dyDescent="0.25">
      <c r="A38" t="s">
        <v>264</v>
      </c>
      <c r="B38">
        <v>2010</v>
      </c>
      <c r="C38">
        <v>2012</v>
      </c>
      <c r="D38">
        <v>2012</v>
      </c>
      <c r="E38" s="7">
        <v>0</v>
      </c>
      <c r="F38" s="7">
        <v>1.1889582373559013</v>
      </c>
      <c r="G38" s="7">
        <v>0</v>
      </c>
      <c r="H38" s="7">
        <v>0</v>
      </c>
      <c r="I38" s="4">
        <f>1</f>
        <v>1</v>
      </c>
      <c r="J38" s="4">
        <f t="shared" si="12"/>
        <v>0</v>
      </c>
      <c r="K38" s="4">
        <f t="shared" si="0"/>
        <v>1</v>
      </c>
      <c r="L38" s="4">
        <f t="shared" si="1"/>
        <v>0</v>
      </c>
      <c r="M38" s="4">
        <f t="shared" si="2"/>
        <v>0</v>
      </c>
      <c r="N38" s="4">
        <f t="shared" si="3"/>
        <v>1</v>
      </c>
      <c r="O38" s="4">
        <f t="shared" si="4"/>
        <v>0</v>
      </c>
      <c r="P38" s="4">
        <f t="shared" si="5"/>
        <v>36</v>
      </c>
      <c r="Q38" s="4">
        <f t="shared" si="6"/>
        <v>12</v>
      </c>
      <c r="R38" s="8">
        <f t="shared" si="7"/>
        <v>0</v>
      </c>
      <c r="S38" s="8">
        <f t="shared" si="8"/>
        <v>0</v>
      </c>
      <c r="T38" s="8">
        <f t="shared" si="9"/>
        <v>0</v>
      </c>
      <c r="U38" s="8">
        <f t="shared" si="10"/>
        <v>0</v>
      </c>
      <c r="V38" s="8">
        <f t="shared" si="11"/>
        <v>1.1889582373559013</v>
      </c>
    </row>
    <row r="39" spans="1:22" x14ac:dyDescent="0.25">
      <c r="A39" t="s">
        <v>265</v>
      </c>
      <c r="B39">
        <v>2011</v>
      </c>
      <c r="C39">
        <v>2012</v>
      </c>
      <c r="D39">
        <v>2012</v>
      </c>
      <c r="E39" s="7">
        <v>0</v>
      </c>
      <c r="F39" s="7">
        <v>0</v>
      </c>
      <c r="G39" s="7">
        <v>0</v>
      </c>
      <c r="H39" s="7">
        <v>0</v>
      </c>
      <c r="I39" s="4">
        <f>1</f>
        <v>1</v>
      </c>
      <c r="J39" s="4">
        <f t="shared" si="12"/>
        <v>0</v>
      </c>
      <c r="K39" s="4">
        <f t="shared" si="0"/>
        <v>1</v>
      </c>
      <c r="L39" s="4">
        <f t="shared" si="1"/>
        <v>0</v>
      </c>
      <c r="M39" s="4">
        <f t="shared" si="2"/>
        <v>0</v>
      </c>
      <c r="N39" s="4">
        <f t="shared" si="3"/>
        <v>0</v>
      </c>
      <c r="O39" s="4">
        <f t="shared" si="4"/>
        <v>1</v>
      </c>
      <c r="P39" s="4">
        <f t="shared" si="5"/>
        <v>24</v>
      </c>
      <c r="Q39" s="4">
        <f t="shared" si="6"/>
        <v>12</v>
      </c>
      <c r="R39" s="8">
        <f t="shared" si="7"/>
        <v>0</v>
      </c>
      <c r="S39" s="8">
        <f t="shared" si="8"/>
        <v>0</v>
      </c>
      <c r="T39" s="8">
        <f t="shared" si="9"/>
        <v>0</v>
      </c>
      <c r="U39" s="8">
        <f t="shared" si="10"/>
        <v>0</v>
      </c>
      <c r="V39" s="8">
        <f t="shared" si="11"/>
        <v>0</v>
      </c>
    </row>
    <row r="40" spans="1:22" x14ac:dyDescent="0.25">
      <c r="A40" t="s">
        <v>266</v>
      </c>
      <c r="B40">
        <v>2011</v>
      </c>
      <c r="C40">
        <v>2012</v>
      </c>
      <c r="D40">
        <v>2012</v>
      </c>
      <c r="E40" s="7">
        <v>0</v>
      </c>
      <c r="F40" s="7">
        <v>0.63461238899521055</v>
      </c>
      <c r="G40" s="7">
        <v>0</v>
      </c>
      <c r="H40" s="7">
        <v>0</v>
      </c>
      <c r="I40" s="4">
        <f>1</f>
        <v>1</v>
      </c>
      <c r="J40" s="4">
        <f t="shared" si="12"/>
        <v>0</v>
      </c>
      <c r="K40" s="4">
        <f t="shared" si="0"/>
        <v>1</v>
      </c>
      <c r="L40" s="4">
        <f t="shared" si="1"/>
        <v>0</v>
      </c>
      <c r="M40" s="4">
        <f t="shared" si="2"/>
        <v>0</v>
      </c>
      <c r="N40" s="4">
        <f t="shared" si="3"/>
        <v>1</v>
      </c>
      <c r="O40" s="4">
        <f t="shared" si="4"/>
        <v>0</v>
      </c>
      <c r="P40" s="4">
        <f t="shared" si="5"/>
        <v>24</v>
      </c>
      <c r="Q40" s="4">
        <f t="shared" si="6"/>
        <v>12</v>
      </c>
      <c r="R40" s="8">
        <f t="shared" si="7"/>
        <v>0</v>
      </c>
      <c r="S40" s="8">
        <f t="shared" si="8"/>
        <v>0</v>
      </c>
      <c r="T40" s="8">
        <f t="shared" si="9"/>
        <v>0</v>
      </c>
      <c r="U40" s="8">
        <f t="shared" si="10"/>
        <v>0</v>
      </c>
      <c r="V40" s="8">
        <f t="shared" si="11"/>
        <v>0.63461238899521055</v>
      </c>
    </row>
    <row r="41" spans="1:22" x14ac:dyDescent="0.25">
      <c r="A41" t="s">
        <v>267</v>
      </c>
      <c r="B41">
        <v>2011</v>
      </c>
      <c r="C41">
        <v>2012</v>
      </c>
      <c r="D41">
        <v>2013</v>
      </c>
      <c r="E41" s="7">
        <v>32.470763211852386</v>
      </c>
      <c r="F41" s="7">
        <v>37.172810131836265</v>
      </c>
      <c r="G41" s="7">
        <v>0</v>
      </c>
      <c r="H41" s="7">
        <v>0</v>
      </c>
      <c r="I41" s="4">
        <f>1</f>
        <v>1</v>
      </c>
      <c r="J41" s="4">
        <f t="shared" si="12"/>
        <v>0</v>
      </c>
      <c r="K41" s="4">
        <f t="shared" si="0"/>
        <v>1</v>
      </c>
      <c r="L41" s="4">
        <f t="shared" si="1"/>
        <v>1</v>
      </c>
      <c r="M41" s="4">
        <f t="shared" si="2"/>
        <v>0</v>
      </c>
      <c r="N41" s="4">
        <f t="shared" si="3"/>
        <v>0</v>
      </c>
      <c r="O41" s="4">
        <f t="shared" si="4"/>
        <v>0</v>
      </c>
      <c r="P41" s="4">
        <f t="shared" si="5"/>
        <v>24</v>
      </c>
      <c r="Q41" s="4">
        <f t="shared" si="6"/>
        <v>24</v>
      </c>
      <c r="R41" s="8">
        <f t="shared" si="7"/>
        <v>32.470763211852386</v>
      </c>
      <c r="S41" s="8">
        <f t="shared" si="8"/>
        <v>32.470763211852386</v>
      </c>
      <c r="T41" s="8">
        <f t="shared" si="9"/>
        <v>0</v>
      </c>
      <c r="U41" s="8">
        <f t="shared" si="10"/>
        <v>37.172810131836265</v>
      </c>
      <c r="V41" s="8">
        <f t="shared" si="11"/>
        <v>0</v>
      </c>
    </row>
    <row r="42" spans="1:22" x14ac:dyDescent="0.25">
      <c r="A42" t="s">
        <v>268</v>
      </c>
      <c r="B42">
        <v>2010</v>
      </c>
      <c r="C42">
        <v>2012</v>
      </c>
      <c r="D42">
        <v>2016</v>
      </c>
      <c r="E42" s="7">
        <v>68.814651047995355</v>
      </c>
      <c r="F42" s="7">
        <v>102.61943224805987</v>
      </c>
      <c r="G42" s="7">
        <v>0</v>
      </c>
      <c r="H42" s="7">
        <v>0</v>
      </c>
      <c r="I42" s="4">
        <f>1</f>
        <v>1</v>
      </c>
      <c r="J42" s="4">
        <f t="shared" si="12"/>
        <v>0</v>
      </c>
      <c r="K42" s="4">
        <f t="shared" si="0"/>
        <v>1</v>
      </c>
      <c r="L42" s="4">
        <f t="shared" si="1"/>
        <v>1</v>
      </c>
      <c r="M42" s="4">
        <f t="shared" si="2"/>
        <v>0</v>
      </c>
      <c r="N42" s="4">
        <f t="shared" si="3"/>
        <v>0</v>
      </c>
      <c r="O42" s="4">
        <f t="shared" si="4"/>
        <v>0</v>
      </c>
      <c r="P42" s="4">
        <f t="shared" si="5"/>
        <v>36</v>
      </c>
      <c r="Q42" s="4">
        <f t="shared" si="6"/>
        <v>60</v>
      </c>
      <c r="R42" s="8">
        <f t="shared" si="7"/>
        <v>68.814651047995355</v>
      </c>
      <c r="S42" s="8">
        <f t="shared" si="8"/>
        <v>68.814651047995355</v>
      </c>
      <c r="T42" s="8">
        <f t="shared" si="9"/>
        <v>0</v>
      </c>
      <c r="U42" s="8">
        <f t="shared" si="10"/>
        <v>102.61943224805987</v>
      </c>
      <c r="V42" s="8">
        <f t="shared" si="11"/>
        <v>0</v>
      </c>
    </row>
    <row r="43" spans="1:22" x14ac:dyDescent="0.25">
      <c r="A43" t="s">
        <v>269</v>
      </c>
      <c r="B43">
        <v>2010</v>
      </c>
      <c r="C43">
        <v>2012</v>
      </c>
      <c r="D43">
        <v>2013</v>
      </c>
      <c r="E43" s="7">
        <v>0</v>
      </c>
      <c r="F43" s="7">
        <v>5.9894598948873501</v>
      </c>
      <c r="G43" s="7">
        <v>0</v>
      </c>
      <c r="H43" s="7">
        <v>0</v>
      </c>
      <c r="I43" s="4">
        <f>1</f>
        <v>1</v>
      </c>
      <c r="J43" s="4">
        <f t="shared" si="12"/>
        <v>0</v>
      </c>
      <c r="K43" s="4">
        <f t="shared" si="0"/>
        <v>1</v>
      </c>
      <c r="L43" s="4">
        <f t="shared" si="1"/>
        <v>0</v>
      </c>
      <c r="M43" s="4">
        <f t="shared" si="2"/>
        <v>0</v>
      </c>
      <c r="N43" s="4">
        <f t="shared" si="3"/>
        <v>1</v>
      </c>
      <c r="O43" s="4">
        <f t="shared" si="4"/>
        <v>0</v>
      </c>
      <c r="P43" s="4">
        <f t="shared" si="5"/>
        <v>36</v>
      </c>
      <c r="Q43" s="4">
        <f t="shared" si="6"/>
        <v>24</v>
      </c>
      <c r="R43" s="8">
        <f t="shared" si="7"/>
        <v>0</v>
      </c>
      <c r="S43" s="8">
        <f t="shared" si="8"/>
        <v>0</v>
      </c>
      <c r="T43" s="8">
        <f t="shared" si="9"/>
        <v>0</v>
      </c>
      <c r="U43" s="8">
        <f t="shared" si="10"/>
        <v>0</v>
      </c>
      <c r="V43" s="8">
        <f t="shared" si="11"/>
        <v>5.9894598948873501</v>
      </c>
    </row>
    <row r="44" spans="1:22" x14ac:dyDescent="0.25">
      <c r="A44" t="s">
        <v>270</v>
      </c>
      <c r="B44">
        <v>2010</v>
      </c>
      <c r="C44">
        <v>2012</v>
      </c>
      <c r="D44">
        <v>2014</v>
      </c>
      <c r="E44" s="7">
        <v>584.2468252762435</v>
      </c>
      <c r="F44" s="7">
        <v>21.708817205261543</v>
      </c>
      <c r="G44" s="7">
        <v>0</v>
      </c>
      <c r="H44" s="7">
        <v>0</v>
      </c>
      <c r="I44" s="4">
        <f>1</f>
        <v>1</v>
      </c>
      <c r="J44" s="4">
        <f t="shared" si="12"/>
        <v>0</v>
      </c>
      <c r="K44" s="4">
        <f t="shared" si="0"/>
        <v>1</v>
      </c>
      <c r="L44" s="4">
        <f t="shared" si="1"/>
        <v>1</v>
      </c>
      <c r="M44" s="4">
        <f t="shared" si="2"/>
        <v>1</v>
      </c>
      <c r="N44" s="4">
        <f t="shared" si="3"/>
        <v>0</v>
      </c>
      <c r="O44" s="4">
        <f t="shared" si="4"/>
        <v>0</v>
      </c>
      <c r="P44" s="4">
        <f t="shared" si="5"/>
        <v>36</v>
      </c>
      <c r="Q44" s="4">
        <f t="shared" si="6"/>
        <v>36</v>
      </c>
      <c r="R44" s="8">
        <f t="shared" si="7"/>
        <v>584.2468252762435</v>
      </c>
      <c r="S44" s="8">
        <f t="shared" si="8"/>
        <v>200</v>
      </c>
      <c r="T44" s="8">
        <f t="shared" si="9"/>
        <v>384.2468252762435</v>
      </c>
      <c r="U44" s="8">
        <f t="shared" si="10"/>
        <v>21.708817205261543</v>
      </c>
      <c r="V44" s="8">
        <f t="shared" si="11"/>
        <v>0</v>
      </c>
    </row>
    <row r="45" spans="1:22" x14ac:dyDescent="0.25">
      <c r="A45" t="s">
        <v>271</v>
      </c>
      <c r="B45">
        <v>2011</v>
      </c>
      <c r="C45">
        <v>2012</v>
      </c>
      <c r="D45">
        <v>2013</v>
      </c>
      <c r="E45" s="7">
        <v>0</v>
      </c>
      <c r="F45" s="7">
        <v>2.5379893954323722</v>
      </c>
      <c r="G45" s="7">
        <v>0</v>
      </c>
      <c r="H45" s="7">
        <v>0</v>
      </c>
      <c r="I45" s="4">
        <f>1</f>
        <v>1</v>
      </c>
      <c r="J45" s="4">
        <f t="shared" si="12"/>
        <v>0</v>
      </c>
      <c r="K45" s="4">
        <f t="shared" si="0"/>
        <v>1</v>
      </c>
      <c r="L45" s="4">
        <f t="shared" si="1"/>
        <v>0</v>
      </c>
      <c r="M45" s="4">
        <f t="shared" si="2"/>
        <v>0</v>
      </c>
      <c r="N45" s="4">
        <f t="shared" si="3"/>
        <v>1</v>
      </c>
      <c r="O45" s="4">
        <f t="shared" si="4"/>
        <v>0</v>
      </c>
      <c r="P45" s="4">
        <f t="shared" si="5"/>
        <v>24</v>
      </c>
      <c r="Q45" s="4">
        <f t="shared" si="6"/>
        <v>24</v>
      </c>
      <c r="R45" s="8">
        <f t="shared" si="7"/>
        <v>0</v>
      </c>
      <c r="S45" s="8">
        <f t="shared" si="8"/>
        <v>0</v>
      </c>
      <c r="T45" s="8">
        <f t="shared" si="9"/>
        <v>0</v>
      </c>
      <c r="U45" s="8">
        <f t="shared" si="10"/>
        <v>0</v>
      </c>
      <c r="V45" s="8">
        <f t="shared" si="11"/>
        <v>2.5379893954323722</v>
      </c>
    </row>
    <row r="46" spans="1:22" x14ac:dyDescent="0.25">
      <c r="A46" t="s">
        <v>272</v>
      </c>
      <c r="B46">
        <v>2012</v>
      </c>
      <c r="C46">
        <v>2012</v>
      </c>
      <c r="D46">
        <v>2012</v>
      </c>
      <c r="E46" s="7">
        <v>0</v>
      </c>
      <c r="F46" s="7">
        <v>1.4894912958902611</v>
      </c>
      <c r="G46" s="7">
        <v>0</v>
      </c>
      <c r="H46" s="7">
        <v>0</v>
      </c>
      <c r="I46" s="4">
        <f>1</f>
        <v>1</v>
      </c>
      <c r="J46" s="4">
        <f t="shared" si="12"/>
        <v>0</v>
      </c>
      <c r="K46" s="4">
        <f t="shared" si="0"/>
        <v>1</v>
      </c>
      <c r="L46" s="4">
        <f t="shared" si="1"/>
        <v>0</v>
      </c>
      <c r="M46" s="4">
        <f t="shared" si="2"/>
        <v>0</v>
      </c>
      <c r="N46" s="4">
        <f t="shared" si="3"/>
        <v>1</v>
      </c>
      <c r="O46" s="4">
        <f t="shared" si="4"/>
        <v>0</v>
      </c>
      <c r="P46" s="4">
        <f t="shared" si="5"/>
        <v>12</v>
      </c>
      <c r="Q46" s="4">
        <f t="shared" si="6"/>
        <v>12</v>
      </c>
      <c r="R46" s="8">
        <f t="shared" si="7"/>
        <v>0</v>
      </c>
      <c r="S46" s="8">
        <f t="shared" si="8"/>
        <v>0</v>
      </c>
      <c r="T46" s="8">
        <f t="shared" si="9"/>
        <v>0</v>
      </c>
      <c r="U46" s="8">
        <f t="shared" si="10"/>
        <v>0</v>
      </c>
      <c r="V46" s="8">
        <f t="shared" si="11"/>
        <v>1.4894912958902611</v>
      </c>
    </row>
    <row r="47" spans="1:22" x14ac:dyDescent="0.25">
      <c r="A47" t="s">
        <v>273</v>
      </c>
      <c r="B47">
        <v>2011</v>
      </c>
      <c r="C47">
        <v>2012</v>
      </c>
      <c r="D47">
        <v>2013</v>
      </c>
      <c r="E47" s="7">
        <v>0</v>
      </c>
      <c r="F47" s="7">
        <v>4.0356805233321777</v>
      </c>
      <c r="G47" s="7">
        <v>0</v>
      </c>
      <c r="H47" s="7">
        <v>0</v>
      </c>
      <c r="I47" s="4">
        <f>1</f>
        <v>1</v>
      </c>
      <c r="J47" s="4">
        <f t="shared" si="12"/>
        <v>0</v>
      </c>
      <c r="K47" s="4">
        <f t="shared" si="0"/>
        <v>1</v>
      </c>
      <c r="L47" s="4">
        <f t="shared" si="1"/>
        <v>0</v>
      </c>
      <c r="M47" s="4">
        <f t="shared" si="2"/>
        <v>0</v>
      </c>
      <c r="N47" s="4">
        <f t="shared" si="3"/>
        <v>1</v>
      </c>
      <c r="O47" s="4">
        <f t="shared" si="4"/>
        <v>0</v>
      </c>
      <c r="P47" s="4">
        <f t="shared" si="5"/>
        <v>24</v>
      </c>
      <c r="Q47" s="4">
        <f t="shared" si="6"/>
        <v>24</v>
      </c>
      <c r="R47" s="8">
        <f t="shared" si="7"/>
        <v>0</v>
      </c>
      <c r="S47" s="8">
        <f t="shared" si="8"/>
        <v>0</v>
      </c>
      <c r="T47" s="8">
        <f t="shared" si="9"/>
        <v>0</v>
      </c>
      <c r="U47" s="8">
        <f t="shared" si="10"/>
        <v>0</v>
      </c>
      <c r="V47" s="8">
        <f t="shared" si="11"/>
        <v>4.0356805233321777</v>
      </c>
    </row>
    <row r="48" spans="1:22" x14ac:dyDescent="0.25">
      <c r="A48" t="s">
        <v>274</v>
      </c>
      <c r="B48">
        <v>2012</v>
      </c>
      <c r="C48">
        <v>2012</v>
      </c>
      <c r="D48">
        <v>2013</v>
      </c>
      <c r="E48" s="7">
        <v>0</v>
      </c>
      <c r="F48" s="7">
        <v>2.9378818069757751</v>
      </c>
      <c r="G48" s="7">
        <v>0</v>
      </c>
      <c r="H48" s="7">
        <v>0</v>
      </c>
      <c r="I48" s="4">
        <f>1</f>
        <v>1</v>
      </c>
      <c r="J48" s="4">
        <f t="shared" si="12"/>
        <v>0</v>
      </c>
      <c r="K48" s="4">
        <f t="shared" si="0"/>
        <v>1</v>
      </c>
      <c r="L48" s="4">
        <f t="shared" si="1"/>
        <v>0</v>
      </c>
      <c r="M48" s="4">
        <f t="shared" si="2"/>
        <v>0</v>
      </c>
      <c r="N48" s="4">
        <f t="shared" si="3"/>
        <v>1</v>
      </c>
      <c r="O48" s="4">
        <f t="shared" si="4"/>
        <v>0</v>
      </c>
      <c r="P48" s="4">
        <f t="shared" si="5"/>
        <v>12</v>
      </c>
      <c r="Q48" s="4">
        <f t="shared" si="6"/>
        <v>24</v>
      </c>
      <c r="R48" s="8">
        <f t="shared" si="7"/>
        <v>0</v>
      </c>
      <c r="S48" s="8">
        <f t="shared" si="8"/>
        <v>0</v>
      </c>
      <c r="T48" s="8">
        <f t="shared" si="9"/>
        <v>0</v>
      </c>
      <c r="U48" s="8">
        <f t="shared" si="10"/>
        <v>0</v>
      </c>
      <c r="V48" s="8">
        <f t="shared" si="11"/>
        <v>2.9378818069757751</v>
      </c>
    </row>
    <row r="49" spans="1:22" x14ac:dyDescent="0.25">
      <c r="A49" t="s">
        <v>275</v>
      </c>
      <c r="B49">
        <v>2011</v>
      </c>
      <c r="C49">
        <v>2012</v>
      </c>
      <c r="D49">
        <v>2013</v>
      </c>
      <c r="E49" s="7">
        <v>42.690156760343037</v>
      </c>
      <c r="F49" s="7">
        <v>9.9696314164635602</v>
      </c>
      <c r="G49" s="7">
        <v>0</v>
      </c>
      <c r="H49" s="7">
        <v>0</v>
      </c>
      <c r="I49" s="4">
        <f>1</f>
        <v>1</v>
      </c>
      <c r="J49" s="4">
        <f t="shared" si="12"/>
        <v>0</v>
      </c>
      <c r="K49" s="4">
        <f t="shared" si="0"/>
        <v>1</v>
      </c>
      <c r="L49" s="4">
        <f t="shared" si="1"/>
        <v>1</v>
      </c>
      <c r="M49" s="4">
        <f t="shared" si="2"/>
        <v>0</v>
      </c>
      <c r="N49" s="4">
        <f t="shared" si="3"/>
        <v>0</v>
      </c>
      <c r="O49" s="4">
        <f t="shared" si="4"/>
        <v>0</v>
      </c>
      <c r="P49" s="4">
        <f t="shared" si="5"/>
        <v>24</v>
      </c>
      <c r="Q49" s="4">
        <f t="shared" si="6"/>
        <v>24</v>
      </c>
      <c r="R49" s="8">
        <f t="shared" si="7"/>
        <v>42.690156760343037</v>
      </c>
      <c r="S49" s="8">
        <f t="shared" si="8"/>
        <v>42.690156760343037</v>
      </c>
      <c r="T49" s="8">
        <f t="shared" si="9"/>
        <v>0</v>
      </c>
      <c r="U49" s="8">
        <f t="shared" si="10"/>
        <v>9.9696314164635602</v>
      </c>
      <c r="V49" s="8">
        <f t="shared" si="11"/>
        <v>0</v>
      </c>
    </row>
    <row r="50" spans="1:22" x14ac:dyDescent="0.25">
      <c r="A50" t="s">
        <v>276</v>
      </c>
      <c r="B50">
        <v>2010</v>
      </c>
      <c r="C50">
        <v>2012</v>
      </c>
      <c r="D50">
        <v>2012</v>
      </c>
      <c r="E50" s="7">
        <v>0</v>
      </c>
      <c r="F50" s="7">
        <v>1.6474911308805094</v>
      </c>
      <c r="G50" s="7">
        <v>0</v>
      </c>
      <c r="H50" s="7">
        <v>0</v>
      </c>
      <c r="I50" s="4">
        <f>1</f>
        <v>1</v>
      </c>
      <c r="J50" s="4">
        <f t="shared" si="12"/>
        <v>0</v>
      </c>
      <c r="K50" s="4">
        <f t="shared" si="0"/>
        <v>1</v>
      </c>
      <c r="L50" s="4">
        <f t="shared" si="1"/>
        <v>0</v>
      </c>
      <c r="M50" s="4">
        <f t="shared" si="2"/>
        <v>0</v>
      </c>
      <c r="N50" s="4">
        <f t="shared" si="3"/>
        <v>1</v>
      </c>
      <c r="O50" s="4">
        <f t="shared" si="4"/>
        <v>0</v>
      </c>
      <c r="P50" s="4">
        <f t="shared" si="5"/>
        <v>36</v>
      </c>
      <c r="Q50" s="4">
        <f t="shared" si="6"/>
        <v>12</v>
      </c>
      <c r="R50" s="8">
        <f t="shared" si="7"/>
        <v>0</v>
      </c>
      <c r="S50" s="8">
        <f t="shared" si="8"/>
        <v>0</v>
      </c>
      <c r="T50" s="8">
        <f t="shared" si="9"/>
        <v>0</v>
      </c>
      <c r="U50" s="8">
        <f t="shared" si="10"/>
        <v>0</v>
      </c>
      <c r="V50" s="8">
        <f t="shared" si="11"/>
        <v>1.6474911308805094</v>
      </c>
    </row>
    <row r="51" spans="1:22" x14ac:dyDescent="0.25">
      <c r="A51" t="s">
        <v>277</v>
      </c>
      <c r="B51">
        <v>2011</v>
      </c>
      <c r="C51">
        <v>2012</v>
      </c>
      <c r="D51">
        <v>2014</v>
      </c>
      <c r="E51" s="7">
        <v>0</v>
      </c>
      <c r="F51" s="7">
        <v>4.2972767408466312</v>
      </c>
      <c r="G51" s="7">
        <v>0</v>
      </c>
      <c r="H51" s="7">
        <v>0</v>
      </c>
      <c r="I51" s="4">
        <f>1</f>
        <v>1</v>
      </c>
      <c r="J51" s="4">
        <f t="shared" si="12"/>
        <v>0</v>
      </c>
      <c r="K51" s="4">
        <f t="shared" si="0"/>
        <v>1</v>
      </c>
      <c r="L51" s="4">
        <f t="shared" si="1"/>
        <v>0</v>
      </c>
      <c r="M51" s="4">
        <f t="shared" si="2"/>
        <v>0</v>
      </c>
      <c r="N51" s="4">
        <f t="shared" si="3"/>
        <v>1</v>
      </c>
      <c r="O51" s="4">
        <f t="shared" si="4"/>
        <v>0</v>
      </c>
      <c r="P51" s="4">
        <f t="shared" si="5"/>
        <v>24</v>
      </c>
      <c r="Q51" s="4">
        <f t="shared" si="6"/>
        <v>36</v>
      </c>
      <c r="R51" s="8">
        <f t="shared" si="7"/>
        <v>0</v>
      </c>
      <c r="S51" s="8">
        <f t="shared" si="8"/>
        <v>0</v>
      </c>
      <c r="T51" s="8">
        <f t="shared" si="9"/>
        <v>0</v>
      </c>
      <c r="U51" s="8">
        <f t="shared" si="10"/>
        <v>0</v>
      </c>
      <c r="V51" s="8">
        <f t="shared" si="11"/>
        <v>4.2972767408466312</v>
      </c>
    </row>
    <row r="52" spans="1:22" x14ac:dyDescent="0.25">
      <c r="A52" t="s">
        <v>278</v>
      </c>
      <c r="B52">
        <v>2012</v>
      </c>
      <c r="C52">
        <v>2012</v>
      </c>
      <c r="D52">
        <v>2015</v>
      </c>
      <c r="E52" s="7">
        <v>0</v>
      </c>
      <c r="F52" s="7">
        <v>31.65695876555025</v>
      </c>
      <c r="G52" s="7">
        <v>0</v>
      </c>
      <c r="H52" s="7">
        <v>0</v>
      </c>
      <c r="I52" s="4">
        <f>1</f>
        <v>1</v>
      </c>
      <c r="J52" s="4">
        <f t="shared" si="12"/>
        <v>0</v>
      </c>
      <c r="K52" s="4">
        <f t="shared" si="0"/>
        <v>1</v>
      </c>
      <c r="L52" s="4">
        <f t="shared" si="1"/>
        <v>0</v>
      </c>
      <c r="M52" s="4">
        <f t="shared" si="2"/>
        <v>0</v>
      </c>
      <c r="N52" s="4">
        <f t="shared" si="3"/>
        <v>1</v>
      </c>
      <c r="O52" s="4">
        <f t="shared" si="4"/>
        <v>0</v>
      </c>
      <c r="P52" s="4">
        <f t="shared" si="5"/>
        <v>12</v>
      </c>
      <c r="Q52" s="4">
        <f t="shared" si="6"/>
        <v>48</v>
      </c>
      <c r="R52" s="8">
        <f t="shared" si="7"/>
        <v>0</v>
      </c>
      <c r="S52" s="8">
        <f t="shared" si="8"/>
        <v>0</v>
      </c>
      <c r="T52" s="8">
        <f t="shared" si="9"/>
        <v>0</v>
      </c>
      <c r="U52" s="8">
        <f t="shared" si="10"/>
        <v>0</v>
      </c>
      <c r="V52" s="8">
        <f t="shared" si="11"/>
        <v>31.65695876555025</v>
      </c>
    </row>
    <row r="53" spans="1:22" x14ac:dyDescent="0.25">
      <c r="A53" t="s">
        <v>279</v>
      </c>
      <c r="B53">
        <v>2010</v>
      </c>
      <c r="C53">
        <v>2012</v>
      </c>
      <c r="D53">
        <v>2014</v>
      </c>
      <c r="E53" s="7">
        <v>0</v>
      </c>
      <c r="F53" s="7">
        <v>11.152784239136283</v>
      </c>
      <c r="G53" s="7">
        <v>0</v>
      </c>
      <c r="H53" s="7">
        <v>0</v>
      </c>
      <c r="I53" s="4">
        <f>1</f>
        <v>1</v>
      </c>
      <c r="J53" s="4">
        <f t="shared" si="12"/>
        <v>0</v>
      </c>
      <c r="K53" s="4">
        <f t="shared" si="0"/>
        <v>1</v>
      </c>
      <c r="L53" s="4">
        <f t="shared" si="1"/>
        <v>0</v>
      </c>
      <c r="M53" s="4">
        <f t="shared" si="2"/>
        <v>0</v>
      </c>
      <c r="N53" s="4">
        <f t="shared" si="3"/>
        <v>1</v>
      </c>
      <c r="O53" s="4">
        <f t="shared" si="4"/>
        <v>0</v>
      </c>
      <c r="P53" s="4">
        <f t="shared" si="5"/>
        <v>36</v>
      </c>
      <c r="Q53" s="4">
        <f t="shared" si="6"/>
        <v>36</v>
      </c>
      <c r="R53" s="8">
        <f t="shared" si="7"/>
        <v>0</v>
      </c>
      <c r="S53" s="8">
        <f t="shared" si="8"/>
        <v>0</v>
      </c>
      <c r="T53" s="8">
        <f t="shared" si="9"/>
        <v>0</v>
      </c>
      <c r="U53" s="8">
        <f t="shared" si="10"/>
        <v>0</v>
      </c>
      <c r="V53" s="8">
        <f t="shared" si="11"/>
        <v>11.152784239136283</v>
      </c>
    </row>
    <row r="54" spans="1:22" x14ac:dyDescent="0.25">
      <c r="A54" t="s">
        <v>280</v>
      </c>
      <c r="B54">
        <v>2012</v>
      </c>
      <c r="C54">
        <v>2012</v>
      </c>
      <c r="D54">
        <v>2012</v>
      </c>
      <c r="E54" s="7">
        <v>0</v>
      </c>
      <c r="F54" s="7">
        <v>0</v>
      </c>
      <c r="G54" s="7">
        <v>0</v>
      </c>
      <c r="H54" s="7">
        <v>0</v>
      </c>
      <c r="I54" s="4">
        <f>1</f>
        <v>1</v>
      </c>
      <c r="J54" s="4">
        <f t="shared" si="12"/>
        <v>0</v>
      </c>
      <c r="K54" s="4">
        <f t="shared" si="0"/>
        <v>1</v>
      </c>
      <c r="L54" s="4">
        <f t="shared" si="1"/>
        <v>0</v>
      </c>
      <c r="M54" s="4">
        <f t="shared" si="2"/>
        <v>0</v>
      </c>
      <c r="N54" s="4">
        <f t="shared" si="3"/>
        <v>0</v>
      </c>
      <c r="O54" s="4">
        <f t="shared" si="4"/>
        <v>1</v>
      </c>
      <c r="P54" s="4">
        <f t="shared" si="5"/>
        <v>12</v>
      </c>
      <c r="Q54" s="4">
        <f t="shared" si="6"/>
        <v>12</v>
      </c>
      <c r="R54" s="8">
        <f t="shared" si="7"/>
        <v>0</v>
      </c>
      <c r="S54" s="8">
        <f t="shared" si="8"/>
        <v>0</v>
      </c>
      <c r="T54" s="8">
        <f t="shared" si="9"/>
        <v>0</v>
      </c>
      <c r="U54" s="8">
        <f t="shared" si="10"/>
        <v>0</v>
      </c>
      <c r="V54" s="8">
        <f t="shared" si="11"/>
        <v>0</v>
      </c>
    </row>
    <row r="55" spans="1:22" x14ac:dyDescent="0.25">
      <c r="A55" t="s">
        <v>281</v>
      </c>
      <c r="B55">
        <v>2010</v>
      </c>
      <c r="C55">
        <v>2012</v>
      </c>
      <c r="D55">
        <v>2012</v>
      </c>
      <c r="E55" s="7">
        <v>0</v>
      </c>
      <c r="F55" s="7">
        <v>0.36401443085154117</v>
      </c>
      <c r="G55" s="7">
        <v>0</v>
      </c>
      <c r="H55" s="7">
        <v>0</v>
      </c>
      <c r="I55" s="4">
        <f>1</f>
        <v>1</v>
      </c>
      <c r="J55" s="4">
        <f t="shared" si="12"/>
        <v>0</v>
      </c>
      <c r="K55" s="4">
        <f t="shared" si="0"/>
        <v>1</v>
      </c>
      <c r="L55" s="4">
        <f t="shared" si="1"/>
        <v>0</v>
      </c>
      <c r="M55" s="4">
        <f t="shared" si="2"/>
        <v>0</v>
      </c>
      <c r="N55" s="4">
        <f t="shared" si="3"/>
        <v>1</v>
      </c>
      <c r="O55" s="4">
        <f t="shared" si="4"/>
        <v>0</v>
      </c>
      <c r="P55" s="4">
        <f t="shared" si="5"/>
        <v>36</v>
      </c>
      <c r="Q55" s="4">
        <f t="shared" si="6"/>
        <v>12</v>
      </c>
      <c r="R55" s="8">
        <f t="shared" si="7"/>
        <v>0</v>
      </c>
      <c r="S55" s="8">
        <f t="shared" si="8"/>
        <v>0</v>
      </c>
      <c r="T55" s="8">
        <f t="shared" si="9"/>
        <v>0</v>
      </c>
      <c r="U55" s="8">
        <f t="shared" si="10"/>
        <v>0</v>
      </c>
      <c r="V55" s="8">
        <f t="shared" si="11"/>
        <v>0.36401443085154117</v>
      </c>
    </row>
    <row r="56" spans="1:22" x14ac:dyDescent="0.25">
      <c r="A56" t="s">
        <v>282</v>
      </c>
      <c r="B56">
        <v>2012</v>
      </c>
      <c r="C56">
        <v>2012</v>
      </c>
      <c r="D56">
        <v>2013</v>
      </c>
      <c r="E56" s="7">
        <v>0</v>
      </c>
      <c r="F56" s="7">
        <v>6.6933729379168305</v>
      </c>
      <c r="G56" s="7">
        <v>0</v>
      </c>
      <c r="H56" s="7">
        <v>0</v>
      </c>
      <c r="I56" s="4">
        <f>1</f>
        <v>1</v>
      </c>
      <c r="J56" s="4">
        <f t="shared" si="12"/>
        <v>0</v>
      </c>
      <c r="K56" s="4">
        <f t="shared" si="0"/>
        <v>1</v>
      </c>
      <c r="L56" s="4">
        <f t="shared" si="1"/>
        <v>0</v>
      </c>
      <c r="M56" s="4">
        <f t="shared" si="2"/>
        <v>0</v>
      </c>
      <c r="N56" s="4">
        <f t="shared" si="3"/>
        <v>1</v>
      </c>
      <c r="O56" s="4">
        <f t="shared" si="4"/>
        <v>0</v>
      </c>
      <c r="P56" s="4">
        <f t="shared" si="5"/>
        <v>12</v>
      </c>
      <c r="Q56" s="4">
        <f t="shared" si="6"/>
        <v>24</v>
      </c>
      <c r="R56" s="8">
        <f t="shared" si="7"/>
        <v>0</v>
      </c>
      <c r="S56" s="8">
        <f t="shared" si="8"/>
        <v>0</v>
      </c>
      <c r="T56" s="8">
        <f t="shared" si="9"/>
        <v>0</v>
      </c>
      <c r="U56" s="8">
        <f t="shared" si="10"/>
        <v>0</v>
      </c>
      <c r="V56" s="8">
        <f t="shared" si="11"/>
        <v>6.6933729379168305</v>
      </c>
    </row>
    <row r="57" spans="1:22" x14ac:dyDescent="0.25">
      <c r="A57" t="s">
        <v>283</v>
      </c>
      <c r="B57">
        <v>2012</v>
      </c>
      <c r="C57">
        <v>2012</v>
      </c>
      <c r="D57">
        <v>2012</v>
      </c>
      <c r="E57" s="7">
        <v>0</v>
      </c>
      <c r="F57" s="7">
        <v>0.84776126115312367</v>
      </c>
      <c r="G57" s="7">
        <v>0</v>
      </c>
      <c r="H57" s="7">
        <v>0</v>
      </c>
      <c r="I57" s="4">
        <f>1</f>
        <v>1</v>
      </c>
      <c r="J57" s="4">
        <f t="shared" si="12"/>
        <v>0</v>
      </c>
      <c r="K57" s="4">
        <f t="shared" si="0"/>
        <v>1</v>
      </c>
      <c r="L57" s="4">
        <f t="shared" si="1"/>
        <v>0</v>
      </c>
      <c r="M57" s="4">
        <f t="shared" si="2"/>
        <v>0</v>
      </c>
      <c r="N57" s="4">
        <f t="shared" si="3"/>
        <v>1</v>
      </c>
      <c r="O57" s="4">
        <f t="shared" si="4"/>
        <v>0</v>
      </c>
      <c r="P57" s="4">
        <f t="shared" si="5"/>
        <v>12</v>
      </c>
      <c r="Q57" s="4">
        <f t="shared" si="6"/>
        <v>12</v>
      </c>
      <c r="R57" s="8">
        <f t="shared" si="7"/>
        <v>0</v>
      </c>
      <c r="S57" s="8">
        <f t="shared" si="8"/>
        <v>0</v>
      </c>
      <c r="T57" s="8">
        <f t="shared" si="9"/>
        <v>0</v>
      </c>
      <c r="U57" s="8">
        <f t="shared" si="10"/>
        <v>0</v>
      </c>
      <c r="V57" s="8">
        <f t="shared" si="11"/>
        <v>0.84776126115312367</v>
      </c>
    </row>
    <row r="58" spans="1:22" x14ac:dyDescent="0.25">
      <c r="A58" t="s">
        <v>284</v>
      </c>
      <c r="B58">
        <v>2011</v>
      </c>
      <c r="C58">
        <v>2012</v>
      </c>
      <c r="D58">
        <v>2013</v>
      </c>
      <c r="E58" s="7">
        <v>32.344051769249539</v>
      </c>
      <c r="F58" s="7">
        <v>25.984500945637045</v>
      </c>
      <c r="G58" s="7">
        <v>0</v>
      </c>
      <c r="H58" s="7">
        <v>0</v>
      </c>
      <c r="I58" s="4">
        <f>1</f>
        <v>1</v>
      </c>
      <c r="J58" s="4">
        <f t="shared" si="12"/>
        <v>0</v>
      </c>
      <c r="K58" s="4">
        <f t="shared" si="0"/>
        <v>1</v>
      </c>
      <c r="L58" s="4">
        <f t="shared" si="1"/>
        <v>1</v>
      </c>
      <c r="M58" s="4">
        <f t="shared" si="2"/>
        <v>0</v>
      </c>
      <c r="N58" s="4">
        <f t="shared" si="3"/>
        <v>0</v>
      </c>
      <c r="O58" s="4">
        <f t="shared" si="4"/>
        <v>0</v>
      </c>
      <c r="P58" s="4">
        <f t="shared" si="5"/>
        <v>24</v>
      </c>
      <c r="Q58" s="4">
        <f t="shared" si="6"/>
        <v>24</v>
      </c>
      <c r="R58" s="8">
        <f t="shared" si="7"/>
        <v>32.344051769249539</v>
      </c>
      <c r="S58" s="8">
        <f t="shared" si="8"/>
        <v>32.344051769249539</v>
      </c>
      <c r="T58" s="8">
        <f t="shared" si="9"/>
        <v>0</v>
      </c>
      <c r="U58" s="8">
        <f t="shared" si="10"/>
        <v>25.984500945637045</v>
      </c>
      <c r="V58" s="8">
        <f t="shared" si="11"/>
        <v>0</v>
      </c>
    </row>
    <row r="59" spans="1:22" x14ac:dyDescent="0.25">
      <c r="A59" t="s">
        <v>285</v>
      </c>
      <c r="B59">
        <v>2010</v>
      </c>
      <c r="C59">
        <v>2012</v>
      </c>
      <c r="D59">
        <v>2012</v>
      </c>
      <c r="E59" s="7">
        <v>0</v>
      </c>
      <c r="F59" s="7">
        <v>0</v>
      </c>
      <c r="G59" s="7">
        <v>0</v>
      </c>
      <c r="H59" s="7">
        <v>0</v>
      </c>
      <c r="I59" s="4">
        <f>1</f>
        <v>1</v>
      </c>
      <c r="J59" s="4">
        <f t="shared" si="12"/>
        <v>0</v>
      </c>
      <c r="K59" s="4">
        <f t="shared" si="0"/>
        <v>1</v>
      </c>
      <c r="L59" s="4">
        <f t="shared" si="1"/>
        <v>0</v>
      </c>
      <c r="M59" s="4">
        <f t="shared" si="2"/>
        <v>0</v>
      </c>
      <c r="N59" s="4">
        <f t="shared" si="3"/>
        <v>0</v>
      </c>
      <c r="O59" s="4">
        <f t="shared" si="4"/>
        <v>1</v>
      </c>
      <c r="P59" s="4">
        <f t="shared" si="5"/>
        <v>36</v>
      </c>
      <c r="Q59" s="4">
        <f t="shared" si="6"/>
        <v>12</v>
      </c>
      <c r="R59" s="8">
        <f t="shared" si="7"/>
        <v>0</v>
      </c>
      <c r="S59" s="8">
        <f t="shared" si="8"/>
        <v>0</v>
      </c>
      <c r="T59" s="8">
        <f t="shared" si="9"/>
        <v>0</v>
      </c>
      <c r="U59" s="8">
        <f t="shared" si="10"/>
        <v>0</v>
      </c>
      <c r="V59" s="8">
        <f t="shared" si="11"/>
        <v>0</v>
      </c>
    </row>
    <row r="60" spans="1:22" x14ac:dyDescent="0.25">
      <c r="A60" t="s">
        <v>286</v>
      </c>
      <c r="B60">
        <v>2012</v>
      </c>
      <c r="C60">
        <v>2012</v>
      </c>
      <c r="D60">
        <v>2014</v>
      </c>
      <c r="E60" s="7">
        <v>23.36374784163932</v>
      </c>
      <c r="F60" s="7">
        <v>19.878793968939362</v>
      </c>
      <c r="G60" s="7">
        <v>0</v>
      </c>
      <c r="H60" s="7">
        <v>0</v>
      </c>
      <c r="I60" s="4">
        <f>1</f>
        <v>1</v>
      </c>
      <c r="J60" s="4">
        <f t="shared" si="12"/>
        <v>0</v>
      </c>
      <c r="K60" s="4">
        <f t="shared" si="0"/>
        <v>1</v>
      </c>
      <c r="L60" s="4">
        <f t="shared" si="1"/>
        <v>1</v>
      </c>
      <c r="M60" s="4">
        <f t="shared" si="2"/>
        <v>0</v>
      </c>
      <c r="N60" s="4">
        <f t="shared" si="3"/>
        <v>0</v>
      </c>
      <c r="O60" s="4">
        <f t="shared" si="4"/>
        <v>0</v>
      </c>
      <c r="P60" s="4">
        <f t="shared" si="5"/>
        <v>12</v>
      </c>
      <c r="Q60" s="4">
        <f t="shared" si="6"/>
        <v>36</v>
      </c>
      <c r="R60" s="8">
        <f t="shared" si="7"/>
        <v>23.36374784163932</v>
      </c>
      <c r="S60" s="8">
        <f t="shared" si="8"/>
        <v>23.36374784163932</v>
      </c>
      <c r="T60" s="8">
        <f t="shared" si="9"/>
        <v>0</v>
      </c>
      <c r="U60" s="8">
        <f t="shared" si="10"/>
        <v>19.878793968939362</v>
      </c>
      <c r="V60" s="8">
        <f t="shared" si="11"/>
        <v>0</v>
      </c>
    </row>
    <row r="61" spans="1:22" x14ac:dyDescent="0.25">
      <c r="A61" t="s">
        <v>287</v>
      </c>
      <c r="B61">
        <v>2012</v>
      </c>
      <c r="C61">
        <v>2012</v>
      </c>
      <c r="D61">
        <v>2012</v>
      </c>
      <c r="E61" s="7">
        <v>0</v>
      </c>
      <c r="F61" s="7">
        <v>1.1874351162621579</v>
      </c>
      <c r="G61" s="7">
        <v>0</v>
      </c>
      <c r="H61" s="7">
        <v>0</v>
      </c>
      <c r="I61" s="4">
        <f>1</f>
        <v>1</v>
      </c>
      <c r="J61" s="4">
        <f t="shared" si="12"/>
        <v>0</v>
      </c>
      <c r="K61" s="4">
        <f t="shared" si="0"/>
        <v>1</v>
      </c>
      <c r="L61" s="4">
        <f t="shared" si="1"/>
        <v>0</v>
      </c>
      <c r="M61" s="4">
        <f t="shared" si="2"/>
        <v>0</v>
      </c>
      <c r="N61" s="4">
        <f t="shared" si="3"/>
        <v>1</v>
      </c>
      <c r="O61" s="4">
        <f t="shared" si="4"/>
        <v>0</v>
      </c>
      <c r="P61" s="4">
        <f t="shared" si="5"/>
        <v>12</v>
      </c>
      <c r="Q61" s="4">
        <f t="shared" si="6"/>
        <v>12</v>
      </c>
      <c r="R61" s="8">
        <f t="shared" si="7"/>
        <v>0</v>
      </c>
      <c r="S61" s="8">
        <f t="shared" si="8"/>
        <v>0</v>
      </c>
      <c r="T61" s="8">
        <f t="shared" si="9"/>
        <v>0</v>
      </c>
      <c r="U61" s="8">
        <f t="shared" si="10"/>
        <v>0</v>
      </c>
      <c r="V61" s="8">
        <f t="shared" si="11"/>
        <v>1.1874351162621579</v>
      </c>
    </row>
    <row r="62" spans="1:22" x14ac:dyDescent="0.25">
      <c r="A62" t="s">
        <v>288</v>
      </c>
      <c r="B62">
        <v>2011</v>
      </c>
      <c r="C62">
        <v>2012</v>
      </c>
      <c r="D62">
        <v>2013</v>
      </c>
      <c r="E62" s="7">
        <v>0</v>
      </c>
      <c r="F62" s="7">
        <v>18.04970413959413</v>
      </c>
      <c r="G62" s="7">
        <v>0</v>
      </c>
      <c r="H62" s="7">
        <v>0</v>
      </c>
      <c r="I62" s="4">
        <f>1</f>
        <v>1</v>
      </c>
      <c r="J62" s="4">
        <f t="shared" si="12"/>
        <v>0</v>
      </c>
      <c r="K62" s="4">
        <f t="shared" si="0"/>
        <v>1</v>
      </c>
      <c r="L62" s="4">
        <f t="shared" si="1"/>
        <v>0</v>
      </c>
      <c r="M62" s="4">
        <f t="shared" si="2"/>
        <v>0</v>
      </c>
      <c r="N62" s="4">
        <f t="shared" si="3"/>
        <v>1</v>
      </c>
      <c r="O62" s="4">
        <f t="shared" si="4"/>
        <v>0</v>
      </c>
      <c r="P62" s="4">
        <f t="shared" si="5"/>
        <v>24</v>
      </c>
      <c r="Q62" s="4">
        <f t="shared" si="6"/>
        <v>24</v>
      </c>
      <c r="R62" s="8">
        <f t="shared" si="7"/>
        <v>0</v>
      </c>
      <c r="S62" s="8">
        <f t="shared" si="8"/>
        <v>0</v>
      </c>
      <c r="T62" s="8">
        <f t="shared" si="9"/>
        <v>0</v>
      </c>
      <c r="U62" s="8">
        <f t="shared" si="10"/>
        <v>0</v>
      </c>
      <c r="V62" s="8">
        <f t="shared" si="11"/>
        <v>18.04970413959413</v>
      </c>
    </row>
    <row r="63" spans="1:22" x14ac:dyDescent="0.25">
      <c r="A63" t="s">
        <v>289</v>
      </c>
      <c r="B63">
        <v>2012</v>
      </c>
      <c r="C63">
        <v>2012</v>
      </c>
      <c r="D63">
        <v>2015</v>
      </c>
      <c r="E63" s="7">
        <v>39.361179158806102</v>
      </c>
      <c r="F63" s="7">
        <v>70.35668610277223</v>
      </c>
      <c r="G63" s="7">
        <v>0</v>
      </c>
      <c r="H63" s="7">
        <v>0</v>
      </c>
      <c r="I63" s="4">
        <f>1</f>
        <v>1</v>
      </c>
      <c r="J63" s="4">
        <f t="shared" si="12"/>
        <v>0</v>
      </c>
      <c r="K63" s="4">
        <f t="shared" si="0"/>
        <v>1</v>
      </c>
      <c r="L63" s="4">
        <f t="shared" si="1"/>
        <v>1</v>
      </c>
      <c r="M63" s="4">
        <f t="shared" si="2"/>
        <v>0</v>
      </c>
      <c r="N63" s="4">
        <f t="shared" si="3"/>
        <v>0</v>
      </c>
      <c r="O63" s="4">
        <f t="shared" si="4"/>
        <v>0</v>
      </c>
      <c r="P63" s="4">
        <f t="shared" si="5"/>
        <v>12</v>
      </c>
      <c r="Q63" s="4">
        <f t="shared" si="6"/>
        <v>48</v>
      </c>
      <c r="R63" s="8">
        <f t="shared" si="7"/>
        <v>39.361179158806102</v>
      </c>
      <c r="S63" s="8">
        <f t="shared" si="8"/>
        <v>39.361179158806102</v>
      </c>
      <c r="T63" s="8">
        <f t="shared" si="9"/>
        <v>0</v>
      </c>
      <c r="U63" s="8">
        <f t="shared" si="10"/>
        <v>70.35668610277223</v>
      </c>
      <c r="V63" s="8">
        <f t="shared" si="11"/>
        <v>0</v>
      </c>
    </row>
    <row r="64" spans="1:22" x14ac:dyDescent="0.25">
      <c r="A64" t="s">
        <v>290</v>
      </c>
      <c r="B64">
        <v>2011</v>
      </c>
      <c r="C64">
        <v>2012</v>
      </c>
      <c r="D64">
        <v>2015</v>
      </c>
      <c r="E64" s="7">
        <v>324.96442145312386</v>
      </c>
      <c r="F64" s="7">
        <v>24.141809090512957</v>
      </c>
      <c r="G64" s="7">
        <v>0</v>
      </c>
      <c r="H64" s="7">
        <v>0</v>
      </c>
      <c r="I64" s="4">
        <f>1</f>
        <v>1</v>
      </c>
      <c r="J64" s="4">
        <f t="shared" si="12"/>
        <v>0</v>
      </c>
      <c r="K64" s="4">
        <f t="shared" si="0"/>
        <v>1</v>
      </c>
      <c r="L64" s="4">
        <f t="shared" si="1"/>
        <v>1</v>
      </c>
      <c r="M64" s="4">
        <f t="shared" si="2"/>
        <v>1</v>
      </c>
      <c r="N64" s="4">
        <f t="shared" si="3"/>
        <v>0</v>
      </c>
      <c r="O64" s="4">
        <f t="shared" si="4"/>
        <v>0</v>
      </c>
      <c r="P64" s="4">
        <f t="shared" si="5"/>
        <v>24</v>
      </c>
      <c r="Q64" s="4">
        <f t="shared" si="6"/>
        <v>48</v>
      </c>
      <c r="R64" s="8">
        <f t="shared" si="7"/>
        <v>324.96442145312386</v>
      </c>
      <c r="S64" s="8">
        <f t="shared" si="8"/>
        <v>200</v>
      </c>
      <c r="T64" s="8">
        <f t="shared" si="9"/>
        <v>124.96442145312386</v>
      </c>
      <c r="U64" s="8">
        <f t="shared" si="10"/>
        <v>24.141809090512957</v>
      </c>
      <c r="V64" s="8">
        <f t="shared" si="11"/>
        <v>0</v>
      </c>
    </row>
    <row r="65" spans="1:22" x14ac:dyDescent="0.25">
      <c r="A65" t="s">
        <v>291</v>
      </c>
      <c r="B65">
        <v>2011</v>
      </c>
      <c r="C65">
        <v>2013</v>
      </c>
      <c r="D65">
        <v>2013</v>
      </c>
      <c r="E65" s="7">
        <v>0</v>
      </c>
      <c r="F65" s="7">
        <v>0</v>
      </c>
      <c r="G65" s="7">
        <v>0</v>
      </c>
      <c r="H65" s="7">
        <v>0</v>
      </c>
      <c r="I65" s="4">
        <f>1</f>
        <v>1</v>
      </c>
      <c r="J65" s="4">
        <f t="shared" si="12"/>
        <v>0</v>
      </c>
      <c r="K65" s="4">
        <f t="shared" si="0"/>
        <v>1</v>
      </c>
      <c r="L65" s="4">
        <f t="shared" si="1"/>
        <v>0</v>
      </c>
      <c r="M65" s="4">
        <f t="shared" si="2"/>
        <v>0</v>
      </c>
      <c r="N65" s="4">
        <f t="shared" si="3"/>
        <v>0</v>
      </c>
      <c r="O65" s="4">
        <f t="shared" si="4"/>
        <v>1</v>
      </c>
      <c r="P65" s="4">
        <f t="shared" si="5"/>
        <v>36</v>
      </c>
      <c r="Q65" s="4">
        <f t="shared" si="6"/>
        <v>12</v>
      </c>
      <c r="R65" s="8">
        <f t="shared" si="7"/>
        <v>0</v>
      </c>
      <c r="S65" s="8">
        <f t="shared" si="8"/>
        <v>0</v>
      </c>
      <c r="T65" s="8">
        <f t="shared" si="9"/>
        <v>0</v>
      </c>
      <c r="U65" s="8">
        <f t="shared" si="10"/>
        <v>0</v>
      </c>
      <c r="V65" s="8">
        <f t="shared" si="11"/>
        <v>0</v>
      </c>
    </row>
    <row r="66" spans="1:22" x14ac:dyDescent="0.25">
      <c r="A66" t="s">
        <v>292</v>
      </c>
      <c r="B66">
        <v>2013</v>
      </c>
      <c r="C66">
        <v>2013</v>
      </c>
      <c r="D66">
        <v>2013</v>
      </c>
      <c r="E66" s="7">
        <v>0</v>
      </c>
      <c r="F66" s="7">
        <v>0.65409802644756154</v>
      </c>
      <c r="G66" s="7">
        <v>0</v>
      </c>
      <c r="H66" s="7">
        <v>0</v>
      </c>
      <c r="I66" s="4">
        <f>1</f>
        <v>1</v>
      </c>
      <c r="J66" s="4">
        <f t="shared" si="12"/>
        <v>0</v>
      </c>
      <c r="K66" s="4">
        <f t="shared" ref="K66:K129" si="13">1-J66</f>
        <v>1</v>
      </c>
      <c r="L66" s="4">
        <f t="shared" ref="L66:L129" si="14">(E66&gt;0)*K66</f>
        <v>0</v>
      </c>
      <c r="M66" s="4">
        <f t="shared" ref="M66:M129" si="15">(E66&gt;200)*L66</f>
        <v>0</v>
      </c>
      <c r="N66" s="4">
        <f t="shared" ref="N66:N129" si="16">(F66&gt;0)*K66*(1-L66)</f>
        <v>1</v>
      </c>
      <c r="O66" s="4">
        <f t="shared" ref="O66:O129" si="17">K66-L66-N66</f>
        <v>0</v>
      </c>
      <c r="P66" s="4">
        <f t="shared" ref="P66:P129" si="18">(C66-B66+1)*12</f>
        <v>12</v>
      </c>
      <c r="Q66" s="4">
        <f t="shared" ref="Q66:Q129" si="19">(D66-C66+1)*12</f>
        <v>12</v>
      </c>
      <c r="R66" s="8">
        <f t="shared" ref="R66:R129" si="20">E66*L66</f>
        <v>0</v>
      </c>
      <c r="S66" s="8">
        <f t="shared" ref="S66:S129" si="21">MIN(R66, 200)</f>
        <v>0</v>
      </c>
      <c r="T66" s="8">
        <f t="shared" ref="T66:T129" si="22">R66-S66</f>
        <v>0</v>
      </c>
      <c r="U66" s="8">
        <f t="shared" ref="U66:U129" si="23">F66*L66</f>
        <v>0</v>
      </c>
      <c r="V66" s="8">
        <f t="shared" ref="V66:V129" si="24">F66*N66</f>
        <v>0.65409802644756154</v>
      </c>
    </row>
    <row r="67" spans="1:22" x14ac:dyDescent="0.25">
      <c r="A67" t="s">
        <v>293</v>
      </c>
      <c r="B67">
        <v>2010</v>
      </c>
      <c r="C67">
        <v>2013</v>
      </c>
      <c r="D67">
        <v>2013</v>
      </c>
      <c r="E67" s="7">
        <v>0</v>
      </c>
      <c r="F67" s="7">
        <v>0</v>
      </c>
      <c r="G67" s="7">
        <v>0</v>
      </c>
      <c r="H67" s="7">
        <v>0</v>
      </c>
      <c r="I67" s="4">
        <f>1</f>
        <v>1</v>
      </c>
      <c r="J67" s="4">
        <f t="shared" ref="J67:J130" si="25">(D67=0)*1</f>
        <v>0</v>
      </c>
      <c r="K67" s="4">
        <f t="shared" si="13"/>
        <v>1</v>
      </c>
      <c r="L67" s="4">
        <f t="shared" si="14"/>
        <v>0</v>
      </c>
      <c r="M67" s="4">
        <f t="shared" si="15"/>
        <v>0</v>
      </c>
      <c r="N67" s="4">
        <f t="shared" si="16"/>
        <v>0</v>
      </c>
      <c r="O67" s="4">
        <f t="shared" si="17"/>
        <v>1</v>
      </c>
      <c r="P67" s="4">
        <f t="shared" si="18"/>
        <v>48</v>
      </c>
      <c r="Q67" s="4">
        <f t="shared" si="19"/>
        <v>12</v>
      </c>
      <c r="R67" s="8">
        <f t="shared" si="20"/>
        <v>0</v>
      </c>
      <c r="S67" s="8">
        <f t="shared" si="21"/>
        <v>0</v>
      </c>
      <c r="T67" s="8">
        <f t="shared" si="22"/>
        <v>0</v>
      </c>
      <c r="U67" s="8">
        <f t="shared" si="23"/>
        <v>0</v>
      </c>
      <c r="V67" s="8">
        <f t="shared" si="24"/>
        <v>0</v>
      </c>
    </row>
    <row r="68" spans="1:22" x14ac:dyDescent="0.25">
      <c r="A68" t="s">
        <v>294</v>
      </c>
      <c r="B68">
        <v>2010</v>
      </c>
      <c r="C68">
        <v>2013</v>
      </c>
      <c r="D68">
        <v>2014</v>
      </c>
      <c r="E68" s="7">
        <v>39.299979899028934</v>
      </c>
      <c r="F68" s="7">
        <v>34.036142046371495</v>
      </c>
      <c r="G68" s="7">
        <v>0</v>
      </c>
      <c r="H68" s="7">
        <v>0</v>
      </c>
      <c r="I68" s="4">
        <f>1</f>
        <v>1</v>
      </c>
      <c r="J68" s="4">
        <f t="shared" si="25"/>
        <v>0</v>
      </c>
      <c r="K68" s="4">
        <f t="shared" si="13"/>
        <v>1</v>
      </c>
      <c r="L68" s="4">
        <f t="shared" si="14"/>
        <v>1</v>
      </c>
      <c r="M68" s="4">
        <f t="shared" si="15"/>
        <v>0</v>
      </c>
      <c r="N68" s="4">
        <f t="shared" si="16"/>
        <v>0</v>
      </c>
      <c r="O68" s="4">
        <f t="shared" si="17"/>
        <v>0</v>
      </c>
      <c r="P68" s="4">
        <f t="shared" si="18"/>
        <v>48</v>
      </c>
      <c r="Q68" s="4">
        <f t="shared" si="19"/>
        <v>24</v>
      </c>
      <c r="R68" s="8">
        <f t="shared" si="20"/>
        <v>39.299979899028934</v>
      </c>
      <c r="S68" s="8">
        <f t="shared" si="21"/>
        <v>39.299979899028934</v>
      </c>
      <c r="T68" s="8">
        <f t="shared" si="22"/>
        <v>0</v>
      </c>
      <c r="U68" s="8">
        <f t="shared" si="23"/>
        <v>34.036142046371495</v>
      </c>
      <c r="V68" s="8">
        <f t="shared" si="24"/>
        <v>0</v>
      </c>
    </row>
    <row r="69" spans="1:22" x14ac:dyDescent="0.25">
      <c r="A69" t="s">
        <v>295</v>
      </c>
      <c r="B69">
        <v>2013</v>
      </c>
      <c r="C69">
        <v>2013</v>
      </c>
      <c r="D69">
        <v>2013</v>
      </c>
      <c r="E69" s="7">
        <v>0</v>
      </c>
      <c r="F69" s="7">
        <v>0.98551748469511269</v>
      </c>
      <c r="G69" s="7">
        <v>0</v>
      </c>
      <c r="H69" s="7">
        <v>0</v>
      </c>
      <c r="I69" s="4">
        <f>1</f>
        <v>1</v>
      </c>
      <c r="J69" s="4">
        <f t="shared" si="25"/>
        <v>0</v>
      </c>
      <c r="K69" s="4">
        <f t="shared" si="13"/>
        <v>1</v>
      </c>
      <c r="L69" s="4">
        <f t="shared" si="14"/>
        <v>0</v>
      </c>
      <c r="M69" s="4">
        <f t="shared" si="15"/>
        <v>0</v>
      </c>
      <c r="N69" s="4">
        <f t="shared" si="16"/>
        <v>1</v>
      </c>
      <c r="O69" s="4">
        <f t="shared" si="17"/>
        <v>0</v>
      </c>
      <c r="P69" s="4">
        <f t="shared" si="18"/>
        <v>12</v>
      </c>
      <c r="Q69" s="4">
        <f t="shared" si="19"/>
        <v>12</v>
      </c>
      <c r="R69" s="8">
        <f t="shared" si="20"/>
        <v>0</v>
      </c>
      <c r="S69" s="8">
        <f t="shared" si="21"/>
        <v>0</v>
      </c>
      <c r="T69" s="8">
        <f t="shared" si="22"/>
        <v>0</v>
      </c>
      <c r="U69" s="8">
        <f t="shared" si="23"/>
        <v>0</v>
      </c>
      <c r="V69" s="8">
        <f t="shared" si="24"/>
        <v>0.98551748469511269</v>
      </c>
    </row>
    <row r="70" spans="1:22" x14ac:dyDescent="0.25">
      <c r="A70" t="s">
        <v>296</v>
      </c>
      <c r="B70">
        <v>2010</v>
      </c>
      <c r="C70">
        <v>2013</v>
      </c>
      <c r="D70">
        <v>2014</v>
      </c>
      <c r="E70" s="7">
        <v>57.101839689996062</v>
      </c>
      <c r="F70" s="7">
        <v>23.063337446331669</v>
      </c>
      <c r="G70" s="7">
        <v>0</v>
      </c>
      <c r="H70" s="7">
        <v>0</v>
      </c>
      <c r="I70" s="4">
        <f>1</f>
        <v>1</v>
      </c>
      <c r="J70" s="4">
        <f t="shared" si="25"/>
        <v>0</v>
      </c>
      <c r="K70" s="4">
        <f t="shared" si="13"/>
        <v>1</v>
      </c>
      <c r="L70" s="4">
        <f t="shared" si="14"/>
        <v>1</v>
      </c>
      <c r="M70" s="4">
        <f t="shared" si="15"/>
        <v>0</v>
      </c>
      <c r="N70" s="4">
        <f t="shared" si="16"/>
        <v>0</v>
      </c>
      <c r="O70" s="4">
        <f t="shared" si="17"/>
        <v>0</v>
      </c>
      <c r="P70" s="4">
        <f t="shared" si="18"/>
        <v>48</v>
      </c>
      <c r="Q70" s="4">
        <f t="shared" si="19"/>
        <v>24</v>
      </c>
      <c r="R70" s="8">
        <f t="shared" si="20"/>
        <v>57.101839689996062</v>
      </c>
      <c r="S70" s="8">
        <f t="shared" si="21"/>
        <v>57.101839689996062</v>
      </c>
      <c r="T70" s="8">
        <f t="shared" si="22"/>
        <v>0</v>
      </c>
      <c r="U70" s="8">
        <f t="shared" si="23"/>
        <v>23.063337446331669</v>
      </c>
      <c r="V70" s="8">
        <f t="shared" si="24"/>
        <v>0</v>
      </c>
    </row>
    <row r="71" spans="1:22" x14ac:dyDescent="0.25">
      <c r="A71" t="s">
        <v>297</v>
      </c>
      <c r="B71">
        <v>2010</v>
      </c>
      <c r="C71">
        <v>2013</v>
      </c>
      <c r="D71">
        <v>2015</v>
      </c>
      <c r="E71" s="7">
        <v>44.374964534546685</v>
      </c>
      <c r="F71" s="7">
        <v>29.48815984259442</v>
      </c>
      <c r="G71" s="7">
        <v>0</v>
      </c>
      <c r="H71" s="7">
        <v>0</v>
      </c>
      <c r="I71" s="4">
        <f>1</f>
        <v>1</v>
      </c>
      <c r="J71" s="4">
        <f t="shared" si="25"/>
        <v>0</v>
      </c>
      <c r="K71" s="4">
        <f t="shared" si="13"/>
        <v>1</v>
      </c>
      <c r="L71" s="4">
        <f t="shared" si="14"/>
        <v>1</v>
      </c>
      <c r="M71" s="4">
        <f t="shared" si="15"/>
        <v>0</v>
      </c>
      <c r="N71" s="4">
        <f t="shared" si="16"/>
        <v>0</v>
      </c>
      <c r="O71" s="4">
        <f t="shared" si="17"/>
        <v>0</v>
      </c>
      <c r="P71" s="4">
        <f t="shared" si="18"/>
        <v>48</v>
      </c>
      <c r="Q71" s="4">
        <f t="shared" si="19"/>
        <v>36</v>
      </c>
      <c r="R71" s="8">
        <f t="shared" si="20"/>
        <v>44.374964534546685</v>
      </c>
      <c r="S71" s="8">
        <f t="shared" si="21"/>
        <v>44.374964534546685</v>
      </c>
      <c r="T71" s="8">
        <f t="shared" si="22"/>
        <v>0</v>
      </c>
      <c r="U71" s="8">
        <f t="shared" si="23"/>
        <v>29.48815984259442</v>
      </c>
      <c r="V71" s="8">
        <f t="shared" si="24"/>
        <v>0</v>
      </c>
    </row>
    <row r="72" spans="1:22" x14ac:dyDescent="0.25">
      <c r="A72" t="s">
        <v>298</v>
      </c>
      <c r="B72">
        <v>2010</v>
      </c>
      <c r="C72">
        <v>2013</v>
      </c>
      <c r="D72">
        <v>2014</v>
      </c>
      <c r="E72" s="7">
        <v>0</v>
      </c>
      <c r="F72" s="7">
        <v>0</v>
      </c>
      <c r="G72" s="7">
        <v>0</v>
      </c>
      <c r="H72" s="7">
        <v>0</v>
      </c>
      <c r="I72" s="4">
        <f>1</f>
        <v>1</v>
      </c>
      <c r="J72" s="4">
        <f t="shared" si="25"/>
        <v>0</v>
      </c>
      <c r="K72" s="4">
        <f t="shared" si="13"/>
        <v>1</v>
      </c>
      <c r="L72" s="4">
        <f t="shared" si="14"/>
        <v>0</v>
      </c>
      <c r="M72" s="4">
        <f t="shared" si="15"/>
        <v>0</v>
      </c>
      <c r="N72" s="4">
        <f t="shared" si="16"/>
        <v>0</v>
      </c>
      <c r="O72" s="4">
        <f t="shared" si="17"/>
        <v>1</v>
      </c>
      <c r="P72" s="4">
        <f t="shared" si="18"/>
        <v>48</v>
      </c>
      <c r="Q72" s="4">
        <f t="shared" si="19"/>
        <v>24</v>
      </c>
      <c r="R72" s="8">
        <f t="shared" si="20"/>
        <v>0</v>
      </c>
      <c r="S72" s="8">
        <f t="shared" si="21"/>
        <v>0</v>
      </c>
      <c r="T72" s="8">
        <f t="shared" si="22"/>
        <v>0</v>
      </c>
      <c r="U72" s="8">
        <f t="shared" si="23"/>
        <v>0</v>
      </c>
      <c r="V72" s="8">
        <f t="shared" si="24"/>
        <v>0</v>
      </c>
    </row>
    <row r="73" spans="1:22" x14ac:dyDescent="0.25">
      <c r="A73" t="s">
        <v>299</v>
      </c>
      <c r="B73">
        <v>2011</v>
      </c>
      <c r="C73">
        <v>2013</v>
      </c>
      <c r="D73">
        <v>2016</v>
      </c>
      <c r="E73" s="7">
        <v>69.808162629692205</v>
      </c>
      <c r="F73" s="7">
        <v>38.879702211349937</v>
      </c>
      <c r="G73" s="7">
        <v>0</v>
      </c>
      <c r="H73" s="7">
        <v>0</v>
      </c>
      <c r="I73" s="4">
        <f>1</f>
        <v>1</v>
      </c>
      <c r="J73" s="4">
        <f t="shared" si="25"/>
        <v>0</v>
      </c>
      <c r="K73" s="4">
        <f t="shared" si="13"/>
        <v>1</v>
      </c>
      <c r="L73" s="4">
        <f t="shared" si="14"/>
        <v>1</v>
      </c>
      <c r="M73" s="4">
        <f t="shared" si="15"/>
        <v>0</v>
      </c>
      <c r="N73" s="4">
        <f t="shared" si="16"/>
        <v>0</v>
      </c>
      <c r="O73" s="4">
        <f t="shared" si="17"/>
        <v>0</v>
      </c>
      <c r="P73" s="4">
        <f t="shared" si="18"/>
        <v>36</v>
      </c>
      <c r="Q73" s="4">
        <f t="shared" si="19"/>
        <v>48</v>
      </c>
      <c r="R73" s="8">
        <f t="shared" si="20"/>
        <v>69.808162629692205</v>
      </c>
      <c r="S73" s="8">
        <f t="shared" si="21"/>
        <v>69.808162629692205</v>
      </c>
      <c r="T73" s="8">
        <f t="shared" si="22"/>
        <v>0</v>
      </c>
      <c r="U73" s="8">
        <f t="shared" si="23"/>
        <v>38.879702211349937</v>
      </c>
      <c r="V73" s="8">
        <f t="shared" si="24"/>
        <v>0</v>
      </c>
    </row>
    <row r="74" spans="1:22" x14ac:dyDescent="0.25">
      <c r="A74" t="s">
        <v>300</v>
      </c>
      <c r="B74">
        <v>2013</v>
      </c>
      <c r="C74">
        <v>2013</v>
      </c>
      <c r="D74">
        <v>2017</v>
      </c>
      <c r="E74" s="7">
        <v>133.47201393977906</v>
      </c>
      <c r="F74" s="7">
        <v>35.7373779414783</v>
      </c>
      <c r="G74" s="7">
        <v>0</v>
      </c>
      <c r="H74" s="7">
        <v>0</v>
      </c>
      <c r="I74" s="4">
        <f>1</f>
        <v>1</v>
      </c>
      <c r="J74" s="4">
        <f t="shared" si="25"/>
        <v>0</v>
      </c>
      <c r="K74" s="4">
        <f t="shared" si="13"/>
        <v>1</v>
      </c>
      <c r="L74" s="4">
        <f t="shared" si="14"/>
        <v>1</v>
      </c>
      <c r="M74" s="4">
        <f t="shared" si="15"/>
        <v>0</v>
      </c>
      <c r="N74" s="4">
        <f t="shared" si="16"/>
        <v>0</v>
      </c>
      <c r="O74" s="4">
        <f t="shared" si="17"/>
        <v>0</v>
      </c>
      <c r="P74" s="4">
        <f t="shared" si="18"/>
        <v>12</v>
      </c>
      <c r="Q74" s="4">
        <f t="shared" si="19"/>
        <v>60</v>
      </c>
      <c r="R74" s="8">
        <f t="shared" si="20"/>
        <v>133.47201393977906</v>
      </c>
      <c r="S74" s="8">
        <f t="shared" si="21"/>
        <v>133.47201393977906</v>
      </c>
      <c r="T74" s="8">
        <f t="shared" si="22"/>
        <v>0</v>
      </c>
      <c r="U74" s="8">
        <f t="shared" si="23"/>
        <v>35.7373779414783</v>
      </c>
      <c r="V74" s="8">
        <f t="shared" si="24"/>
        <v>0</v>
      </c>
    </row>
    <row r="75" spans="1:22" x14ac:dyDescent="0.25">
      <c r="A75" t="s">
        <v>301</v>
      </c>
      <c r="B75">
        <v>2013</v>
      </c>
      <c r="C75">
        <v>2013</v>
      </c>
      <c r="D75">
        <v>2014</v>
      </c>
      <c r="E75" s="7">
        <v>0</v>
      </c>
      <c r="F75" s="7">
        <v>0</v>
      </c>
      <c r="G75" s="7">
        <v>0</v>
      </c>
      <c r="H75" s="7">
        <v>0</v>
      </c>
      <c r="I75" s="4">
        <f>1</f>
        <v>1</v>
      </c>
      <c r="J75" s="4">
        <f t="shared" si="25"/>
        <v>0</v>
      </c>
      <c r="K75" s="4">
        <f t="shared" si="13"/>
        <v>1</v>
      </c>
      <c r="L75" s="4">
        <f t="shared" si="14"/>
        <v>0</v>
      </c>
      <c r="M75" s="4">
        <f t="shared" si="15"/>
        <v>0</v>
      </c>
      <c r="N75" s="4">
        <f t="shared" si="16"/>
        <v>0</v>
      </c>
      <c r="O75" s="4">
        <f t="shared" si="17"/>
        <v>1</v>
      </c>
      <c r="P75" s="4">
        <f t="shared" si="18"/>
        <v>12</v>
      </c>
      <c r="Q75" s="4">
        <f t="shared" si="19"/>
        <v>24</v>
      </c>
      <c r="R75" s="8">
        <f t="shared" si="20"/>
        <v>0</v>
      </c>
      <c r="S75" s="8">
        <f t="shared" si="21"/>
        <v>0</v>
      </c>
      <c r="T75" s="8">
        <f t="shared" si="22"/>
        <v>0</v>
      </c>
      <c r="U75" s="8">
        <f t="shared" si="23"/>
        <v>0</v>
      </c>
      <c r="V75" s="8">
        <f t="shared" si="24"/>
        <v>0</v>
      </c>
    </row>
    <row r="76" spans="1:22" x14ac:dyDescent="0.25">
      <c r="A76" t="s">
        <v>302</v>
      </c>
      <c r="B76">
        <v>2012</v>
      </c>
      <c r="C76">
        <v>2013</v>
      </c>
      <c r="D76">
        <v>2017</v>
      </c>
      <c r="E76" s="7">
        <v>87.656853350322876</v>
      </c>
      <c r="F76" s="7">
        <v>152.77393402476036</v>
      </c>
      <c r="G76" s="7">
        <v>0</v>
      </c>
      <c r="H76" s="7">
        <v>0</v>
      </c>
      <c r="I76" s="4">
        <f>1</f>
        <v>1</v>
      </c>
      <c r="J76" s="4">
        <f t="shared" si="25"/>
        <v>0</v>
      </c>
      <c r="K76" s="4">
        <f t="shared" si="13"/>
        <v>1</v>
      </c>
      <c r="L76" s="4">
        <f t="shared" si="14"/>
        <v>1</v>
      </c>
      <c r="M76" s="4">
        <f t="shared" si="15"/>
        <v>0</v>
      </c>
      <c r="N76" s="4">
        <f t="shared" si="16"/>
        <v>0</v>
      </c>
      <c r="O76" s="4">
        <f t="shared" si="17"/>
        <v>0</v>
      </c>
      <c r="P76" s="4">
        <f t="shared" si="18"/>
        <v>24</v>
      </c>
      <c r="Q76" s="4">
        <f t="shared" si="19"/>
        <v>60</v>
      </c>
      <c r="R76" s="8">
        <f t="shared" si="20"/>
        <v>87.656853350322876</v>
      </c>
      <c r="S76" s="8">
        <f t="shared" si="21"/>
        <v>87.656853350322876</v>
      </c>
      <c r="T76" s="8">
        <f t="shared" si="22"/>
        <v>0</v>
      </c>
      <c r="U76" s="8">
        <f t="shared" si="23"/>
        <v>152.77393402476036</v>
      </c>
      <c r="V76" s="8">
        <f t="shared" si="24"/>
        <v>0</v>
      </c>
    </row>
    <row r="77" spans="1:22" x14ac:dyDescent="0.25">
      <c r="A77" t="s">
        <v>303</v>
      </c>
      <c r="B77">
        <v>2013</v>
      </c>
      <c r="C77">
        <v>2013</v>
      </c>
      <c r="D77">
        <v>2013</v>
      </c>
      <c r="E77" s="7">
        <v>0</v>
      </c>
      <c r="F77" s="7">
        <v>0</v>
      </c>
      <c r="G77" s="7">
        <v>0</v>
      </c>
      <c r="H77" s="7">
        <v>0</v>
      </c>
      <c r="I77" s="4">
        <f>1</f>
        <v>1</v>
      </c>
      <c r="J77" s="4">
        <f t="shared" si="25"/>
        <v>0</v>
      </c>
      <c r="K77" s="4">
        <f t="shared" si="13"/>
        <v>1</v>
      </c>
      <c r="L77" s="4">
        <f t="shared" si="14"/>
        <v>0</v>
      </c>
      <c r="M77" s="4">
        <f t="shared" si="15"/>
        <v>0</v>
      </c>
      <c r="N77" s="4">
        <f t="shared" si="16"/>
        <v>0</v>
      </c>
      <c r="O77" s="4">
        <f t="shared" si="17"/>
        <v>1</v>
      </c>
      <c r="P77" s="4">
        <f t="shared" si="18"/>
        <v>12</v>
      </c>
      <c r="Q77" s="4">
        <f t="shared" si="19"/>
        <v>12</v>
      </c>
      <c r="R77" s="8">
        <f t="shared" si="20"/>
        <v>0</v>
      </c>
      <c r="S77" s="8">
        <f t="shared" si="21"/>
        <v>0</v>
      </c>
      <c r="T77" s="8">
        <f t="shared" si="22"/>
        <v>0</v>
      </c>
      <c r="U77" s="8">
        <f t="shared" si="23"/>
        <v>0</v>
      </c>
      <c r="V77" s="8">
        <f t="shared" si="24"/>
        <v>0</v>
      </c>
    </row>
    <row r="78" spans="1:22" x14ac:dyDescent="0.25">
      <c r="A78" t="s">
        <v>304</v>
      </c>
      <c r="B78">
        <v>2012</v>
      </c>
      <c r="C78">
        <v>2013</v>
      </c>
      <c r="D78">
        <v>2013</v>
      </c>
      <c r="E78" s="7">
        <v>0</v>
      </c>
      <c r="F78" s="7">
        <v>0</v>
      </c>
      <c r="G78" s="7">
        <v>0</v>
      </c>
      <c r="H78" s="7">
        <v>0</v>
      </c>
      <c r="I78" s="4">
        <f>1</f>
        <v>1</v>
      </c>
      <c r="J78" s="4">
        <f t="shared" si="25"/>
        <v>0</v>
      </c>
      <c r="K78" s="4">
        <f t="shared" si="13"/>
        <v>1</v>
      </c>
      <c r="L78" s="4">
        <f t="shared" si="14"/>
        <v>0</v>
      </c>
      <c r="M78" s="4">
        <f t="shared" si="15"/>
        <v>0</v>
      </c>
      <c r="N78" s="4">
        <f t="shared" si="16"/>
        <v>0</v>
      </c>
      <c r="O78" s="4">
        <f t="shared" si="17"/>
        <v>1</v>
      </c>
      <c r="P78" s="4">
        <f t="shared" si="18"/>
        <v>24</v>
      </c>
      <c r="Q78" s="4">
        <f t="shared" si="19"/>
        <v>12</v>
      </c>
      <c r="R78" s="8">
        <f t="shared" si="20"/>
        <v>0</v>
      </c>
      <c r="S78" s="8">
        <f t="shared" si="21"/>
        <v>0</v>
      </c>
      <c r="T78" s="8">
        <f t="shared" si="22"/>
        <v>0</v>
      </c>
      <c r="U78" s="8">
        <f t="shared" si="23"/>
        <v>0</v>
      </c>
      <c r="V78" s="8">
        <f t="shared" si="24"/>
        <v>0</v>
      </c>
    </row>
    <row r="79" spans="1:22" x14ac:dyDescent="0.25">
      <c r="A79" t="s">
        <v>305</v>
      </c>
      <c r="B79">
        <v>2012</v>
      </c>
      <c r="C79">
        <v>2013</v>
      </c>
      <c r="D79">
        <v>2014</v>
      </c>
      <c r="E79" s="7">
        <v>0</v>
      </c>
      <c r="F79" s="7">
        <v>0</v>
      </c>
      <c r="G79" s="7">
        <v>0</v>
      </c>
      <c r="H79" s="7">
        <v>0</v>
      </c>
      <c r="I79" s="4">
        <f>1</f>
        <v>1</v>
      </c>
      <c r="J79" s="4">
        <f t="shared" si="25"/>
        <v>0</v>
      </c>
      <c r="K79" s="4">
        <f t="shared" si="13"/>
        <v>1</v>
      </c>
      <c r="L79" s="4">
        <f t="shared" si="14"/>
        <v>0</v>
      </c>
      <c r="M79" s="4">
        <f t="shared" si="15"/>
        <v>0</v>
      </c>
      <c r="N79" s="4">
        <f t="shared" si="16"/>
        <v>0</v>
      </c>
      <c r="O79" s="4">
        <f t="shared" si="17"/>
        <v>1</v>
      </c>
      <c r="P79" s="4">
        <f t="shared" si="18"/>
        <v>24</v>
      </c>
      <c r="Q79" s="4">
        <f t="shared" si="19"/>
        <v>24</v>
      </c>
      <c r="R79" s="8">
        <f t="shared" si="20"/>
        <v>0</v>
      </c>
      <c r="S79" s="8">
        <f t="shared" si="21"/>
        <v>0</v>
      </c>
      <c r="T79" s="8">
        <f t="shared" si="22"/>
        <v>0</v>
      </c>
      <c r="U79" s="8">
        <f t="shared" si="23"/>
        <v>0</v>
      </c>
      <c r="V79" s="8">
        <f t="shared" si="24"/>
        <v>0</v>
      </c>
    </row>
    <row r="80" spans="1:22" x14ac:dyDescent="0.25">
      <c r="A80" t="s">
        <v>306</v>
      </c>
      <c r="B80">
        <v>2011</v>
      </c>
      <c r="C80">
        <v>2013</v>
      </c>
      <c r="D80">
        <v>2015</v>
      </c>
      <c r="E80" s="7">
        <v>16.766505870563339</v>
      </c>
      <c r="F80" s="7">
        <v>38.334751586493489</v>
      </c>
      <c r="G80" s="7">
        <v>0</v>
      </c>
      <c r="H80" s="7">
        <v>0</v>
      </c>
      <c r="I80" s="4">
        <f>1</f>
        <v>1</v>
      </c>
      <c r="J80" s="4">
        <f t="shared" si="25"/>
        <v>0</v>
      </c>
      <c r="K80" s="4">
        <f t="shared" si="13"/>
        <v>1</v>
      </c>
      <c r="L80" s="4">
        <f t="shared" si="14"/>
        <v>1</v>
      </c>
      <c r="M80" s="4">
        <f t="shared" si="15"/>
        <v>0</v>
      </c>
      <c r="N80" s="4">
        <f t="shared" si="16"/>
        <v>0</v>
      </c>
      <c r="O80" s="4">
        <f t="shared" si="17"/>
        <v>0</v>
      </c>
      <c r="P80" s="4">
        <f t="shared" si="18"/>
        <v>36</v>
      </c>
      <c r="Q80" s="4">
        <f t="shared" si="19"/>
        <v>36</v>
      </c>
      <c r="R80" s="8">
        <f t="shared" si="20"/>
        <v>16.766505870563339</v>
      </c>
      <c r="S80" s="8">
        <f t="shared" si="21"/>
        <v>16.766505870563339</v>
      </c>
      <c r="T80" s="8">
        <f t="shared" si="22"/>
        <v>0</v>
      </c>
      <c r="U80" s="8">
        <f t="shared" si="23"/>
        <v>38.334751586493489</v>
      </c>
      <c r="V80" s="8">
        <f t="shared" si="24"/>
        <v>0</v>
      </c>
    </row>
    <row r="81" spans="1:22" x14ac:dyDescent="0.25">
      <c r="A81" t="s">
        <v>307</v>
      </c>
      <c r="B81">
        <v>2012</v>
      </c>
      <c r="C81">
        <v>2013</v>
      </c>
      <c r="D81">
        <v>2013</v>
      </c>
      <c r="E81" s="7">
        <v>0</v>
      </c>
      <c r="F81" s="7">
        <v>0</v>
      </c>
      <c r="G81" s="7">
        <v>0</v>
      </c>
      <c r="H81" s="7">
        <v>0</v>
      </c>
      <c r="I81" s="4">
        <f>1</f>
        <v>1</v>
      </c>
      <c r="J81" s="4">
        <f t="shared" si="25"/>
        <v>0</v>
      </c>
      <c r="K81" s="4">
        <f t="shared" si="13"/>
        <v>1</v>
      </c>
      <c r="L81" s="4">
        <f t="shared" si="14"/>
        <v>0</v>
      </c>
      <c r="M81" s="4">
        <f t="shared" si="15"/>
        <v>0</v>
      </c>
      <c r="N81" s="4">
        <f t="shared" si="16"/>
        <v>0</v>
      </c>
      <c r="O81" s="4">
        <f t="shared" si="17"/>
        <v>1</v>
      </c>
      <c r="P81" s="4">
        <f t="shared" si="18"/>
        <v>24</v>
      </c>
      <c r="Q81" s="4">
        <f t="shared" si="19"/>
        <v>12</v>
      </c>
      <c r="R81" s="8">
        <f t="shared" si="20"/>
        <v>0</v>
      </c>
      <c r="S81" s="8">
        <f t="shared" si="21"/>
        <v>0</v>
      </c>
      <c r="T81" s="8">
        <f t="shared" si="22"/>
        <v>0</v>
      </c>
      <c r="U81" s="8">
        <f t="shared" si="23"/>
        <v>0</v>
      </c>
      <c r="V81" s="8">
        <f t="shared" si="24"/>
        <v>0</v>
      </c>
    </row>
    <row r="82" spans="1:22" x14ac:dyDescent="0.25">
      <c r="A82" t="s">
        <v>308</v>
      </c>
      <c r="B82">
        <v>2012</v>
      </c>
      <c r="C82">
        <v>2013</v>
      </c>
      <c r="D82">
        <v>2016</v>
      </c>
      <c r="E82" s="7">
        <v>73.387788854015454</v>
      </c>
      <c r="F82" s="7">
        <v>29.94560366987907</v>
      </c>
      <c r="G82" s="7">
        <v>0</v>
      </c>
      <c r="H82" s="7">
        <v>0</v>
      </c>
      <c r="I82" s="4">
        <f>1</f>
        <v>1</v>
      </c>
      <c r="J82" s="4">
        <f t="shared" si="25"/>
        <v>0</v>
      </c>
      <c r="K82" s="4">
        <f t="shared" si="13"/>
        <v>1</v>
      </c>
      <c r="L82" s="4">
        <f t="shared" si="14"/>
        <v>1</v>
      </c>
      <c r="M82" s="4">
        <f t="shared" si="15"/>
        <v>0</v>
      </c>
      <c r="N82" s="4">
        <f t="shared" si="16"/>
        <v>0</v>
      </c>
      <c r="O82" s="4">
        <f t="shared" si="17"/>
        <v>0</v>
      </c>
      <c r="P82" s="4">
        <f t="shared" si="18"/>
        <v>24</v>
      </c>
      <c r="Q82" s="4">
        <f t="shared" si="19"/>
        <v>48</v>
      </c>
      <c r="R82" s="8">
        <f t="shared" si="20"/>
        <v>73.387788854015454</v>
      </c>
      <c r="S82" s="8">
        <f t="shared" si="21"/>
        <v>73.387788854015454</v>
      </c>
      <c r="T82" s="8">
        <f t="shared" si="22"/>
        <v>0</v>
      </c>
      <c r="U82" s="8">
        <f t="shared" si="23"/>
        <v>29.94560366987907</v>
      </c>
      <c r="V82" s="8">
        <f t="shared" si="24"/>
        <v>0</v>
      </c>
    </row>
    <row r="83" spans="1:22" x14ac:dyDescent="0.25">
      <c r="A83" t="s">
        <v>309</v>
      </c>
      <c r="B83">
        <v>2012</v>
      </c>
      <c r="C83">
        <v>2013</v>
      </c>
      <c r="D83">
        <v>2014</v>
      </c>
      <c r="E83" s="7">
        <v>0</v>
      </c>
      <c r="F83" s="7">
        <v>2.7384524250611255</v>
      </c>
      <c r="G83" s="7">
        <v>0</v>
      </c>
      <c r="H83" s="7">
        <v>0</v>
      </c>
      <c r="I83" s="4">
        <f>1</f>
        <v>1</v>
      </c>
      <c r="J83" s="4">
        <f t="shared" si="25"/>
        <v>0</v>
      </c>
      <c r="K83" s="4">
        <f t="shared" si="13"/>
        <v>1</v>
      </c>
      <c r="L83" s="4">
        <f t="shared" si="14"/>
        <v>0</v>
      </c>
      <c r="M83" s="4">
        <f t="shared" si="15"/>
        <v>0</v>
      </c>
      <c r="N83" s="4">
        <f t="shared" si="16"/>
        <v>1</v>
      </c>
      <c r="O83" s="4">
        <f t="shared" si="17"/>
        <v>0</v>
      </c>
      <c r="P83" s="4">
        <f t="shared" si="18"/>
        <v>24</v>
      </c>
      <c r="Q83" s="4">
        <f t="shared" si="19"/>
        <v>24</v>
      </c>
      <c r="R83" s="8">
        <f t="shared" si="20"/>
        <v>0</v>
      </c>
      <c r="S83" s="8">
        <f t="shared" si="21"/>
        <v>0</v>
      </c>
      <c r="T83" s="8">
        <f t="shared" si="22"/>
        <v>0</v>
      </c>
      <c r="U83" s="8">
        <f t="shared" si="23"/>
        <v>0</v>
      </c>
      <c r="V83" s="8">
        <f t="shared" si="24"/>
        <v>2.7384524250611255</v>
      </c>
    </row>
    <row r="84" spans="1:22" x14ac:dyDescent="0.25">
      <c r="A84" t="s">
        <v>310</v>
      </c>
      <c r="B84">
        <v>2012</v>
      </c>
      <c r="C84">
        <v>2013</v>
      </c>
      <c r="D84">
        <v>2014</v>
      </c>
      <c r="E84" s="7">
        <v>66.181646276851438</v>
      </c>
      <c r="F84" s="7">
        <v>15.362450297352888</v>
      </c>
      <c r="G84" s="7">
        <v>0</v>
      </c>
      <c r="H84" s="7">
        <v>0</v>
      </c>
      <c r="I84" s="4">
        <f>1</f>
        <v>1</v>
      </c>
      <c r="J84" s="4">
        <f t="shared" si="25"/>
        <v>0</v>
      </c>
      <c r="K84" s="4">
        <f t="shared" si="13"/>
        <v>1</v>
      </c>
      <c r="L84" s="4">
        <f t="shared" si="14"/>
        <v>1</v>
      </c>
      <c r="M84" s="4">
        <f t="shared" si="15"/>
        <v>0</v>
      </c>
      <c r="N84" s="4">
        <f t="shared" si="16"/>
        <v>0</v>
      </c>
      <c r="O84" s="4">
        <f t="shared" si="17"/>
        <v>0</v>
      </c>
      <c r="P84" s="4">
        <f t="shared" si="18"/>
        <v>24</v>
      </c>
      <c r="Q84" s="4">
        <f t="shared" si="19"/>
        <v>24</v>
      </c>
      <c r="R84" s="8">
        <f t="shared" si="20"/>
        <v>66.181646276851438</v>
      </c>
      <c r="S84" s="8">
        <f t="shared" si="21"/>
        <v>66.181646276851438</v>
      </c>
      <c r="T84" s="8">
        <f t="shared" si="22"/>
        <v>0</v>
      </c>
      <c r="U84" s="8">
        <f t="shared" si="23"/>
        <v>15.362450297352888</v>
      </c>
      <c r="V84" s="8">
        <f t="shared" si="24"/>
        <v>0</v>
      </c>
    </row>
    <row r="85" spans="1:22" x14ac:dyDescent="0.25">
      <c r="A85" t="s">
        <v>311</v>
      </c>
      <c r="B85">
        <v>2010</v>
      </c>
      <c r="C85">
        <v>2013</v>
      </c>
      <c r="D85">
        <v>2013</v>
      </c>
      <c r="E85" s="7">
        <v>0</v>
      </c>
      <c r="F85" s="7">
        <v>1.0501300846599151</v>
      </c>
      <c r="G85" s="7">
        <v>0</v>
      </c>
      <c r="H85" s="7">
        <v>0</v>
      </c>
      <c r="I85" s="4">
        <f>1</f>
        <v>1</v>
      </c>
      <c r="J85" s="4">
        <f t="shared" si="25"/>
        <v>0</v>
      </c>
      <c r="K85" s="4">
        <f t="shared" si="13"/>
        <v>1</v>
      </c>
      <c r="L85" s="4">
        <f t="shared" si="14"/>
        <v>0</v>
      </c>
      <c r="M85" s="4">
        <f t="shared" si="15"/>
        <v>0</v>
      </c>
      <c r="N85" s="4">
        <f t="shared" si="16"/>
        <v>1</v>
      </c>
      <c r="O85" s="4">
        <f t="shared" si="17"/>
        <v>0</v>
      </c>
      <c r="P85" s="4">
        <f t="shared" si="18"/>
        <v>48</v>
      </c>
      <c r="Q85" s="4">
        <f t="shared" si="19"/>
        <v>12</v>
      </c>
      <c r="R85" s="8">
        <f t="shared" si="20"/>
        <v>0</v>
      </c>
      <c r="S85" s="8">
        <f t="shared" si="21"/>
        <v>0</v>
      </c>
      <c r="T85" s="8">
        <f t="shared" si="22"/>
        <v>0</v>
      </c>
      <c r="U85" s="8">
        <f t="shared" si="23"/>
        <v>0</v>
      </c>
      <c r="V85" s="8">
        <f t="shared" si="24"/>
        <v>1.0501300846599151</v>
      </c>
    </row>
    <row r="86" spans="1:22" x14ac:dyDescent="0.25">
      <c r="A86" t="s">
        <v>312</v>
      </c>
      <c r="B86">
        <v>2013</v>
      </c>
      <c r="C86">
        <v>2013</v>
      </c>
      <c r="D86">
        <v>2013</v>
      </c>
      <c r="E86" s="7">
        <v>0</v>
      </c>
      <c r="F86" s="7">
        <v>0.98485042842289072</v>
      </c>
      <c r="G86" s="7">
        <v>0</v>
      </c>
      <c r="H86" s="7">
        <v>0</v>
      </c>
      <c r="I86" s="4">
        <f>1</f>
        <v>1</v>
      </c>
      <c r="J86" s="4">
        <f t="shared" si="25"/>
        <v>0</v>
      </c>
      <c r="K86" s="4">
        <f t="shared" si="13"/>
        <v>1</v>
      </c>
      <c r="L86" s="4">
        <f t="shared" si="14"/>
        <v>0</v>
      </c>
      <c r="M86" s="4">
        <f t="shared" si="15"/>
        <v>0</v>
      </c>
      <c r="N86" s="4">
        <f t="shared" si="16"/>
        <v>1</v>
      </c>
      <c r="O86" s="4">
        <f t="shared" si="17"/>
        <v>0</v>
      </c>
      <c r="P86" s="4">
        <f t="shared" si="18"/>
        <v>12</v>
      </c>
      <c r="Q86" s="4">
        <f t="shared" si="19"/>
        <v>12</v>
      </c>
      <c r="R86" s="8">
        <f t="shared" si="20"/>
        <v>0</v>
      </c>
      <c r="S86" s="8">
        <f t="shared" si="21"/>
        <v>0</v>
      </c>
      <c r="T86" s="8">
        <f t="shared" si="22"/>
        <v>0</v>
      </c>
      <c r="U86" s="8">
        <f t="shared" si="23"/>
        <v>0</v>
      </c>
      <c r="V86" s="8">
        <f t="shared" si="24"/>
        <v>0.98485042842289072</v>
      </c>
    </row>
    <row r="87" spans="1:22" x14ac:dyDescent="0.25">
      <c r="A87" t="s">
        <v>313</v>
      </c>
      <c r="B87">
        <v>2011</v>
      </c>
      <c r="C87">
        <v>2013</v>
      </c>
      <c r="D87">
        <v>2014</v>
      </c>
      <c r="E87" s="7">
        <v>0</v>
      </c>
      <c r="F87" s="7">
        <v>5.8230958795192507</v>
      </c>
      <c r="G87" s="7">
        <v>0</v>
      </c>
      <c r="H87" s="7">
        <v>0</v>
      </c>
      <c r="I87" s="4">
        <f>1</f>
        <v>1</v>
      </c>
      <c r="J87" s="4">
        <f t="shared" si="25"/>
        <v>0</v>
      </c>
      <c r="K87" s="4">
        <f t="shared" si="13"/>
        <v>1</v>
      </c>
      <c r="L87" s="4">
        <f t="shared" si="14"/>
        <v>0</v>
      </c>
      <c r="M87" s="4">
        <f t="shared" si="15"/>
        <v>0</v>
      </c>
      <c r="N87" s="4">
        <f t="shared" si="16"/>
        <v>1</v>
      </c>
      <c r="O87" s="4">
        <f t="shared" si="17"/>
        <v>0</v>
      </c>
      <c r="P87" s="4">
        <f t="shared" si="18"/>
        <v>36</v>
      </c>
      <c r="Q87" s="4">
        <f t="shared" si="19"/>
        <v>24</v>
      </c>
      <c r="R87" s="8">
        <f t="shared" si="20"/>
        <v>0</v>
      </c>
      <c r="S87" s="8">
        <f t="shared" si="21"/>
        <v>0</v>
      </c>
      <c r="T87" s="8">
        <f t="shared" si="22"/>
        <v>0</v>
      </c>
      <c r="U87" s="8">
        <f t="shared" si="23"/>
        <v>0</v>
      </c>
      <c r="V87" s="8">
        <f t="shared" si="24"/>
        <v>5.8230958795192507</v>
      </c>
    </row>
    <row r="88" spans="1:22" x14ac:dyDescent="0.25">
      <c r="A88" t="s">
        <v>314</v>
      </c>
      <c r="B88">
        <v>2011</v>
      </c>
      <c r="C88">
        <v>2013</v>
      </c>
      <c r="D88">
        <v>2014</v>
      </c>
      <c r="E88" s="7">
        <v>0</v>
      </c>
      <c r="F88" s="7">
        <v>0</v>
      </c>
      <c r="G88" s="7">
        <v>0</v>
      </c>
      <c r="H88" s="7">
        <v>0</v>
      </c>
      <c r="I88" s="4">
        <f>1</f>
        <v>1</v>
      </c>
      <c r="J88" s="4">
        <f t="shared" si="25"/>
        <v>0</v>
      </c>
      <c r="K88" s="4">
        <f t="shared" si="13"/>
        <v>1</v>
      </c>
      <c r="L88" s="4">
        <f t="shared" si="14"/>
        <v>0</v>
      </c>
      <c r="M88" s="4">
        <f t="shared" si="15"/>
        <v>0</v>
      </c>
      <c r="N88" s="4">
        <f t="shared" si="16"/>
        <v>0</v>
      </c>
      <c r="O88" s="4">
        <f t="shared" si="17"/>
        <v>1</v>
      </c>
      <c r="P88" s="4">
        <f t="shared" si="18"/>
        <v>36</v>
      </c>
      <c r="Q88" s="4">
        <f t="shared" si="19"/>
        <v>24</v>
      </c>
      <c r="R88" s="8">
        <f t="shared" si="20"/>
        <v>0</v>
      </c>
      <c r="S88" s="8">
        <f t="shared" si="21"/>
        <v>0</v>
      </c>
      <c r="T88" s="8">
        <f t="shared" si="22"/>
        <v>0</v>
      </c>
      <c r="U88" s="8">
        <f t="shared" si="23"/>
        <v>0</v>
      </c>
      <c r="V88" s="8">
        <f t="shared" si="24"/>
        <v>0</v>
      </c>
    </row>
    <row r="89" spans="1:22" x14ac:dyDescent="0.25">
      <c r="A89" t="s">
        <v>315</v>
      </c>
      <c r="B89">
        <v>2012</v>
      </c>
      <c r="C89">
        <v>2013</v>
      </c>
      <c r="D89">
        <v>2015</v>
      </c>
      <c r="E89" s="7">
        <v>35.51495145477621</v>
      </c>
      <c r="F89" s="7">
        <v>15.779259303664785</v>
      </c>
      <c r="G89" s="7">
        <v>0</v>
      </c>
      <c r="H89" s="7">
        <v>0</v>
      </c>
      <c r="I89" s="4">
        <f>1</f>
        <v>1</v>
      </c>
      <c r="J89" s="4">
        <f t="shared" si="25"/>
        <v>0</v>
      </c>
      <c r="K89" s="4">
        <f t="shared" si="13"/>
        <v>1</v>
      </c>
      <c r="L89" s="4">
        <f t="shared" si="14"/>
        <v>1</v>
      </c>
      <c r="M89" s="4">
        <f t="shared" si="15"/>
        <v>0</v>
      </c>
      <c r="N89" s="4">
        <f t="shared" si="16"/>
        <v>0</v>
      </c>
      <c r="O89" s="4">
        <f t="shared" si="17"/>
        <v>0</v>
      </c>
      <c r="P89" s="4">
        <f t="shared" si="18"/>
        <v>24</v>
      </c>
      <c r="Q89" s="4">
        <f t="shared" si="19"/>
        <v>36</v>
      </c>
      <c r="R89" s="8">
        <f t="shared" si="20"/>
        <v>35.51495145477621</v>
      </c>
      <c r="S89" s="8">
        <f t="shared" si="21"/>
        <v>35.51495145477621</v>
      </c>
      <c r="T89" s="8">
        <f t="shared" si="22"/>
        <v>0</v>
      </c>
      <c r="U89" s="8">
        <f t="shared" si="23"/>
        <v>15.779259303664785</v>
      </c>
      <c r="V89" s="8">
        <f t="shared" si="24"/>
        <v>0</v>
      </c>
    </row>
    <row r="90" spans="1:22" x14ac:dyDescent="0.25">
      <c r="A90" t="s">
        <v>316</v>
      </c>
      <c r="B90">
        <v>2012</v>
      </c>
      <c r="C90">
        <v>2013</v>
      </c>
      <c r="D90">
        <v>2013</v>
      </c>
      <c r="E90" s="7">
        <v>0</v>
      </c>
      <c r="F90" s="7">
        <v>0</v>
      </c>
      <c r="G90" s="7">
        <v>0</v>
      </c>
      <c r="H90" s="7">
        <v>0</v>
      </c>
      <c r="I90" s="4">
        <f>1</f>
        <v>1</v>
      </c>
      <c r="J90" s="4">
        <f t="shared" si="25"/>
        <v>0</v>
      </c>
      <c r="K90" s="4">
        <f t="shared" si="13"/>
        <v>1</v>
      </c>
      <c r="L90" s="4">
        <f t="shared" si="14"/>
        <v>0</v>
      </c>
      <c r="M90" s="4">
        <f t="shared" si="15"/>
        <v>0</v>
      </c>
      <c r="N90" s="4">
        <f t="shared" si="16"/>
        <v>0</v>
      </c>
      <c r="O90" s="4">
        <f t="shared" si="17"/>
        <v>1</v>
      </c>
      <c r="P90" s="4">
        <f t="shared" si="18"/>
        <v>24</v>
      </c>
      <c r="Q90" s="4">
        <f t="shared" si="19"/>
        <v>12</v>
      </c>
      <c r="R90" s="8">
        <f t="shared" si="20"/>
        <v>0</v>
      </c>
      <c r="S90" s="8">
        <f t="shared" si="21"/>
        <v>0</v>
      </c>
      <c r="T90" s="8">
        <f t="shared" si="22"/>
        <v>0</v>
      </c>
      <c r="U90" s="8">
        <f t="shared" si="23"/>
        <v>0</v>
      </c>
      <c r="V90" s="8">
        <f t="shared" si="24"/>
        <v>0</v>
      </c>
    </row>
    <row r="91" spans="1:22" x14ac:dyDescent="0.25">
      <c r="A91" t="s">
        <v>317</v>
      </c>
      <c r="B91">
        <v>2011</v>
      </c>
      <c r="C91">
        <v>2013</v>
      </c>
      <c r="D91">
        <v>2014</v>
      </c>
      <c r="E91" s="7">
        <v>0</v>
      </c>
      <c r="F91" s="7">
        <v>0</v>
      </c>
      <c r="G91" s="7">
        <v>0</v>
      </c>
      <c r="H91" s="7">
        <v>0</v>
      </c>
      <c r="I91" s="4">
        <f>1</f>
        <v>1</v>
      </c>
      <c r="J91" s="4">
        <f t="shared" si="25"/>
        <v>0</v>
      </c>
      <c r="K91" s="4">
        <f t="shared" si="13"/>
        <v>1</v>
      </c>
      <c r="L91" s="4">
        <f t="shared" si="14"/>
        <v>0</v>
      </c>
      <c r="M91" s="4">
        <f t="shared" si="15"/>
        <v>0</v>
      </c>
      <c r="N91" s="4">
        <f t="shared" si="16"/>
        <v>0</v>
      </c>
      <c r="O91" s="4">
        <f t="shared" si="17"/>
        <v>1</v>
      </c>
      <c r="P91" s="4">
        <f t="shared" si="18"/>
        <v>36</v>
      </c>
      <c r="Q91" s="4">
        <f t="shared" si="19"/>
        <v>24</v>
      </c>
      <c r="R91" s="8">
        <f t="shared" si="20"/>
        <v>0</v>
      </c>
      <c r="S91" s="8">
        <f t="shared" si="21"/>
        <v>0</v>
      </c>
      <c r="T91" s="8">
        <f t="shared" si="22"/>
        <v>0</v>
      </c>
      <c r="U91" s="8">
        <f t="shared" si="23"/>
        <v>0</v>
      </c>
      <c r="V91" s="8">
        <f t="shared" si="24"/>
        <v>0</v>
      </c>
    </row>
    <row r="92" spans="1:22" x14ac:dyDescent="0.25">
      <c r="A92" t="s">
        <v>318</v>
      </c>
      <c r="B92">
        <v>2012</v>
      </c>
      <c r="C92">
        <v>2013</v>
      </c>
      <c r="D92">
        <v>2016</v>
      </c>
      <c r="E92" s="7">
        <v>22.602597482572378</v>
      </c>
      <c r="F92" s="7">
        <v>170.88122725681913</v>
      </c>
      <c r="G92" s="7">
        <v>0</v>
      </c>
      <c r="H92" s="7">
        <v>0</v>
      </c>
      <c r="I92" s="4">
        <f>1</f>
        <v>1</v>
      </c>
      <c r="J92" s="4">
        <f t="shared" si="25"/>
        <v>0</v>
      </c>
      <c r="K92" s="4">
        <f t="shared" si="13"/>
        <v>1</v>
      </c>
      <c r="L92" s="4">
        <f t="shared" si="14"/>
        <v>1</v>
      </c>
      <c r="M92" s="4">
        <f t="shared" si="15"/>
        <v>0</v>
      </c>
      <c r="N92" s="4">
        <f t="shared" si="16"/>
        <v>0</v>
      </c>
      <c r="O92" s="4">
        <f t="shared" si="17"/>
        <v>0</v>
      </c>
      <c r="P92" s="4">
        <f t="shared" si="18"/>
        <v>24</v>
      </c>
      <c r="Q92" s="4">
        <f t="shared" si="19"/>
        <v>48</v>
      </c>
      <c r="R92" s="8">
        <f t="shared" si="20"/>
        <v>22.602597482572378</v>
      </c>
      <c r="S92" s="8">
        <f t="shared" si="21"/>
        <v>22.602597482572378</v>
      </c>
      <c r="T92" s="8">
        <f t="shared" si="22"/>
        <v>0</v>
      </c>
      <c r="U92" s="8">
        <f t="shared" si="23"/>
        <v>170.88122725681913</v>
      </c>
      <c r="V92" s="8">
        <f t="shared" si="24"/>
        <v>0</v>
      </c>
    </row>
    <row r="93" spans="1:22" x14ac:dyDescent="0.25">
      <c r="A93" t="s">
        <v>319</v>
      </c>
      <c r="B93">
        <v>2012</v>
      </c>
      <c r="C93">
        <v>2013</v>
      </c>
      <c r="D93">
        <v>2016</v>
      </c>
      <c r="E93" s="7">
        <v>38.316530738027545</v>
      </c>
      <c r="F93" s="7">
        <v>46.817251374043423</v>
      </c>
      <c r="G93" s="7">
        <v>0</v>
      </c>
      <c r="H93" s="7">
        <v>0</v>
      </c>
      <c r="I93" s="4">
        <f>1</f>
        <v>1</v>
      </c>
      <c r="J93" s="4">
        <f t="shared" si="25"/>
        <v>0</v>
      </c>
      <c r="K93" s="4">
        <f t="shared" si="13"/>
        <v>1</v>
      </c>
      <c r="L93" s="4">
        <f t="shared" si="14"/>
        <v>1</v>
      </c>
      <c r="M93" s="4">
        <f t="shared" si="15"/>
        <v>0</v>
      </c>
      <c r="N93" s="4">
        <f t="shared" si="16"/>
        <v>0</v>
      </c>
      <c r="O93" s="4">
        <f t="shared" si="17"/>
        <v>0</v>
      </c>
      <c r="P93" s="4">
        <f t="shared" si="18"/>
        <v>24</v>
      </c>
      <c r="Q93" s="4">
        <f t="shared" si="19"/>
        <v>48</v>
      </c>
      <c r="R93" s="8">
        <f t="shared" si="20"/>
        <v>38.316530738027545</v>
      </c>
      <c r="S93" s="8">
        <f t="shared" si="21"/>
        <v>38.316530738027545</v>
      </c>
      <c r="T93" s="8">
        <f t="shared" si="22"/>
        <v>0</v>
      </c>
      <c r="U93" s="8">
        <f t="shared" si="23"/>
        <v>46.817251374043423</v>
      </c>
      <c r="V93" s="8">
        <f t="shared" si="24"/>
        <v>0</v>
      </c>
    </row>
    <row r="94" spans="1:22" x14ac:dyDescent="0.25">
      <c r="A94" t="s">
        <v>320</v>
      </c>
      <c r="B94">
        <v>2010</v>
      </c>
      <c r="C94">
        <v>2013</v>
      </c>
      <c r="D94">
        <v>2013</v>
      </c>
      <c r="E94" s="7">
        <v>0</v>
      </c>
      <c r="F94" s="7">
        <v>1.1692796787738056</v>
      </c>
      <c r="G94" s="7">
        <v>0</v>
      </c>
      <c r="H94" s="7">
        <v>0</v>
      </c>
      <c r="I94" s="4">
        <f>1</f>
        <v>1</v>
      </c>
      <c r="J94" s="4">
        <f t="shared" si="25"/>
        <v>0</v>
      </c>
      <c r="K94" s="4">
        <f t="shared" si="13"/>
        <v>1</v>
      </c>
      <c r="L94" s="4">
        <f t="shared" si="14"/>
        <v>0</v>
      </c>
      <c r="M94" s="4">
        <f t="shared" si="15"/>
        <v>0</v>
      </c>
      <c r="N94" s="4">
        <f t="shared" si="16"/>
        <v>1</v>
      </c>
      <c r="O94" s="4">
        <f t="shared" si="17"/>
        <v>0</v>
      </c>
      <c r="P94" s="4">
        <f t="shared" si="18"/>
        <v>48</v>
      </c>
      <c r="Q94" s="4">
        <f t="shared" si="19"/>
        <v>12</v>
      </c>
      <c r="R94" s="8">
        <f t="shared" si="20"/>
        <v>0</v>
      </c>
      <c r="S94" s="8">
        <f t="shared" si="21"/>
        <v>0</v>
      </c>
      <c r="T94" s="8">
        <f t="shared" si="22"/>
        <v>0</v>
      </c>
      <c r="U94" s="8">
        <f t="shared" si="23"/>
        <v>0</v>
      </c>
      <c r="V94" s="8">
        <f t="shared" si="24"/>
        <v>1.1692796787738056</v>
      </c>
    </row>
    <row r="95" spans="1:22" x14ac:dyDescent="0.25">
      <c r="A95" t="s">
        <v>321</v>
      </c>
      <c r="B95">
        <v>2011</v>
      </c>
      <c r="C95">
        <v>2013</v>
      </c>
      <c r="D95">
        <v>2013</v>
      </c>
      <c r="E95" s="7">
        <v>0</v>
      </c>
      <c r="F95" s="7">
        <v>1.1645018321066714</v>
      </c>
      <c r="G95" s="7">
        <v>0</v>
      </c>
      <c r="H95" s="7">
        <v>0</v>
      </c>
      <c r="I95" s="4">
        <f>1</f>
        <v>1</v>
      </c>
      <c r="J95" s="4">
        <f t="shared" si="25"/>
        <v>0</v>
      </c>
      <c r="K95" s="4">
        <f t="shared" si="13"/>
        <v>1</v>
      </c>
      <c r="L95" s="4">
        <f t="shared" si="14"/>
        <v>0</v>
      </c>
      <c r="M95" s="4">
        <f t="shared" si="15"/>
        <v>0</v>
      </c>
      <c r="N95" s="4">
        <f t="shared" si="16"/>
        <v>1</v>
      </c>
      <c r="O95" s="4">
        <f t="shared" si="17"/>
        <v>0</v>
      </c>
      <c r="P95" s="4">
        <f t="shared" si="18"/>
        <v>36</v>
      </c>
      <c r="Q95" s="4">
        <f t="shared" si="19"/>
        <v>12</v>
      </c>
      <c r="R95" s="8">
        <f t="shared" si="20"/>
        <v>0</v>
      </c>
      <c r="S95" s="8">
        <f t="shared" si="21"/>
        <v>0</v>
      </c>
      <c r="T95" s="8">
        <f t="shared" si="22"/>
        <v>0</v>
      </c>
      <c r="U95" s="8">
        <f t="shared" si="23"/>
        <v>0</v>
      </c>
      <c r="V95" s="8">
        <f t="shared" si="24"/>
        <v>1.1645018321066714</v>
      </c>
    </row>
    <row r="96" spans="1:22" x14ac:dyDescent="0.25">
      <c r="A96" t="s">
        <v>322</v>
      </c>
      <c r="B96">
        <v>2011</v>
      </c>
      <c r="C96">
        <v>2013</v>
      </c>
      <c r="D96">
        <v>2014</v>
      </c>
      <c r="E96" s="7">
        <v>25.42103627651047</v>
      </c>
      <c r="F96" s="7">
        <v>16.152595904789095</v>
      </c>
      <c r="G96" s="7">
        <v>0</v>
      </c>
      <c r="H96" s="7">
        <v>0</v>
      </c>
      <c r="I96" s="4">
        <f>1</f>
        <v>1</v>
      </c>
      <c r="J96" s="4">
        <f t="shared" si="25"/>
        <v>0</v>
      </c>
      <c r="K96" s="4">
        <f t="shared" si="13"/>
        <v>1</v>
      </c>
      <c r="L96" s="4">
        <f t="shared" si="14"/>
        <v>1</v>
      </c>
      <c r="M96" s="4">
        <f t="shared" si="15"/>
        <v>0</v>
      </c>
      <c r="N96" s="4">
        <f t="shared" si="16"/>
        <v>0</v>
      </c>
      <c r="O96" s="4">
        <f t="shared" si="17"/>
        <v>0</v>
      </c>
      <c r="P96" s="4">
        <f t="shared" si="18"/>
        <v>36</v>
      </c>
      <c r="Q96" s="4">
        <f t="shared" si="19"/>
        <v>24</v>
      </c>
      <c r="R96" s="8">
        <f t="shared" si="20"/>
        <v>25.42103627651047</v>
      </c>
      <c r="S96" s="8">
        <f t="shared" si="21"/>
        <v>25.42103627651047</v>
      </c>
      <c r="T96" s="8">
        <f t="shared" si="22"/>
        <v>0</v>
      </c>
      <c r="U96" s="8">
        <f t="shared" si="23"/>
        <v>16.152595904789095</v>
      </c>
      <c r="V96" s="8">
        <f t="shared" si="24"/>
        <v>0</v>
      </c>
    </row>
    <row r="97" spans="1:22" x14ac:dyDescent="0.25">
      <c r="A97" t="s">
        <v>323</v>
      </c>
      <c r="B97">
        <v>2011</v>
      </c>
      <c r="C97">
        <v>2013</v>
      </c>
      <c r="D97">
        <v>2013</v>
      </c>
      <c r="E97" s="7">
        <v>0</v>
      </c>
      <c r="F97" s="7">
        <v>1.1669863446902999</v>
      </c>
      <c r="G97" s="7">
        <v>0</v>
      </c>
      <c r="H97" s="7">
        <v>0</v>
      </c>
      <c r="I97" s="4">
        <f>1</f>
        <v>1</v>
      </c>
      <c r="J97" s="4">
        <f t="shared" si="25"/>
        <v>0</v>
      </c>
      <c r="K97" s="4">
        <f t="shared" si="13"/>
        <v>1</v>
      </c>
      <c r="L97" s="4">
        <f t="shared" si="14"/>
        <v>0</v>
      </c>
      <c r="M97" s="4">
        <f t="shared" si="15"/>
        <v>0</v>
      </c>
      <c r="N97" s="4">
        <f t="shared" si="16"/>
        <v>1</v>
      </c>
      <c r="O97" s="4">
        <f t="shared" si="17"/>
        <v>0</v>
      </c>
      <c r="P97" s="4">
        <f t="shared" si="18"/>
        <v>36</v>
      </c>
      <c r="Q97" s="4">
        <f t="shared" si="19"/>
        <v>12</v>
      </c>
      <c r="R97" s="8">
        <f t="shared" si="20"/>
        <v>0</v>
      </c>
      <c r="S97" s="8">
        <f t="shared" si="21"/>
        <v>0</v>
      </c>
      <c r="T97" s="8">
        <f t="shared" si="22"/>
        <v>0</v>
      </c>
      <c r="U97" s="8">
        <f t="shared" si="23"/>
        <v>0</v>
      </c>
      <c r="V97" s="8">
        <f t="shared" si="24"/>
        <v>1.1669863446902999</v>
      </c>
    </row>
    <row r="98" spans="1:22" x14ac:dyDescent="0.25">
      <c r="A98" t="s">
        <v>324</v>
      </c>
      <c r="B98">
        <v>2011</v>
      </c>
      <c r="C98">
        <v>2013</v>
      </c>
      <c r="D98">
        <v>2014</v>
      </c>
      <c r="E98" s="7">
        <v>0</v>
      </c>
      <c r="F98" s="7">
        <v>0</v>
      </c>
      <c r="G98" s="7">
        <v>0</v>
      </c>
      <c r="H98" s="7">
        <v>0</v>
      </c>
      <c r="I98" s="4">
        <f>1</f>
        <v>1</v>
      </c>
      <c r="J98" s="4">
        <f t="shared" si="25"/>
        <v>0</v>
      </c>
      <c r="K98" s="4">
        <f t="shared" si="13"/>
        <v>1</v>
      </c>
      <c r="L98" s="4">
        <f t="shared" si="14"/>
        <v>0</v>
      </c>
      <c r="M98" s="4">
        <f t="shared" si="15"/>
        <v>0</v>
      </c>
      <c r="N98" s="4">
        <f t="shared" si="16"/>
        <v>0</v>
      </c>
      <c r="O98" s="4">
        <f t="shared" si="17"/>
        <v>1</v>
      </c>
      <c r="P98" s="4">
        <f t="shared" si="18"/>
        <v>36</v>
      </c>
      <c r="Q98" s="4">
        <f t="shared" si="19"/>
        <v>24</v>
      </c>
      <c r="R98" s="8">
        <f t="shared" si="20"/>
        <v>0</v>
      </c>
      <c r="S98" s="8">
        <f t="shared" si="21"/>
        <v>0</v>
      </c>
      <c r="T98" s="8">
        <f t="shared" si="22"/>
        <v>0</v>
      </c>
      <c r="U98" s="8">
        <f t="shared" si="23"/>
        <v>0</v>
      </c>
      <c r="V98" s="8">
        <f t="shared" si="24"/>
        <v>0</v>
      </c>
    </row>
    <row r="99" spans="1:22" x14ac:dyDescent="0.25">
      <c r="A99" t="s">
        <v>325</v>
      </c>
      <c r="B99">
        <v>2012</v>
      </c>
      <c r="C99">
        <v>2013</v>
      </c>
      <c r="D99">
        <v>2015</v>
      </c>
      <c r="E99" s="7">
        <v>25.957486215519552</v>
      </c>
      <c r="F99" s="7">
        <v>26.082239182553685</v>
      </c>
      <c r="G99" s="7">
        <v>0</v>
      </c>
      <c r="H99" s="7">
        <v>0</v>
      </c>
      <c r="I99" s="4">
        <f>1</f>
        <v>1</v>
      </c>
      <c r="J99" s="4">
        <f t="shared" si="25"/>
        <v>0</v>
      </c>
      <c r="K99" s="4">
        <f t="shared" si="13"/>
        <v>1</v>
      </c>
      <c r="L99" s="4">
        <f t="shared" si="14"/>
        <v>1</v>
      </c>
      <c r="M99" s="4">
        <f t="shared" si="15"/>
        <v>0</v>
      </c>
      <c r="N99" s="4">
        <f t="shared" si="16"/>
        <v>0</v>
      </c>
      <c r="O99" s="4">
        <f t="shared" si="17"/>
        <v>0</v>
      </c>
      <c r="P99" s="4">
        <f t="shared" si="18"/>
        <v>24</v>
      </c>
      <c r="Q99" s="4">
        <f t="shared" si="19"/>
        <v>36</v>
      </c>
      <c r="R99" s="8">
        <f t="shared" si="20"/>
        <v>25.957486215519552</v>
      </c>
      <c r="S99" s="8">
        <f t="shared" si="21"/>
        <v>25.957486215519552</v>
      </c>
      <c r="T99" s="8">
        <f t="shared" si="22"/>
        <v>0</v>
      </c>
      <c r="U99" s="8">
        <f t="shared" si="23"/>
        <v>26.082239182553685</v>
      </c>
      <c r="V99" s="8">
        <f t="shared" si="24"/>
        <v>0</v>
      </c>
    </row>
    <row r="100" spans="1:22" x14ac:dyDescent="0.25">
      <c r="A100" t="s">
        <v>326</v>
      </c>
      <c r="B100">
        <v>2013</v>
      </c>
      <c r="C100">
        <v>2013</v>
      </c>
      <c r="D100">
        <v>2014</v>
      </c>
      <c r="E100" s="7">
        <v>0</v>
      </c>
      <c r="F100" s="7">
        <v>3.8111483742718941</v>
      </c>
      <c r="G100" s="7">
        <v>0</v>
      </c>
      <c r="H100" s="7">
        <v>0</v>
      </c>
      <c r="I100" s="4">
        <f>1</f>
        <v>1</v>
      </c>
      <c r="J100" s="4">
        <f t="shared" si="25"/>
        <v>0</v>
      </c>
      <c r="K100" s="4">
        <f t="shared" si="13"/>
        <v>1</v>
      </c>
      <c r="L100" s="4">
        <f t="shared" si="14"/>
        <v>0</v>
      </c>
      <c r="M100" s="4">
        <f t="shared" si="15"/>
        <v>0</v>
      </c>
      <c r="N100" s="4">
        <f t="shared" si="16"/>
        <v>1</v>
      </c>
      <c r="O100" s="4">
        <f t="shared" si="17"/>
        <v>0</v>
      </c>
      <c r="P100" s="4">
        <f t="shared" si="18"/>
        <v>12</v>
      </c>
      <c r="Q100" s="4">
        <f t="shared" si="19"/>
        <v>24</v>
      </c>
      <c r="R100" s="8">
        <f t="shared" si="20"/>
        <v>0</v>
      </c>
      <c r="S100" s="8">
        <f t="shared" si="21"/>
        <v>0</v>
      </c>
      <c r="T100" s="8">
        <f t="shared" si="22"/>
        <v>0</v>
      </c>
      <c r="U100" s="8">
        <f t="shared" si="23"/>
        <v>0</v>
      </c>
      <c r="V100" s="8">
        <f t="shared" si="24"/>
        <v>3.8111483742718941</v>
      </c>
    </row>
    <row r="101" spans="1:22" x14ac:dyDescent="0.25">
      <c r="A101" t="s">
        <v>327</v>
      </c>
      <c r="B101">
        <v>2011</v>
      </c>
      <c r="C101">
        <v>2013</v>
      </c>
      <c r="D101">
        <v>2014</v>
      </c>
      <c r="E101" s="7">
        <v>0</v>
      </c>
      <c r="F101" s="7">
        <v>0</v>
      </c>
      <c r="G101" s="7">
        <v>0</v>
      </c>
      <c r="H101" s="7">
        <v>0</v>
      </c>
      <c r="I101" s="4">
        <f>1</f>
        <v>1</v>
      </c>
      <c r="J101" s="4">
        <f t="shared" si="25"/>
        <v>0</v>
      </c>
      <c r="K101" s="4">
        <f t="shared" si="13"/>
        <v>1</v>
      </c>
      <c r="L101" s="4">
        <f t="shared" si="14"/>
        <v>0</v>
      </c>
      <c r="M101" s="4">
        <f t="shared" si="15"/>
        <v>0</v>
      </c>
      <c r="N101" s="4">
        <f t="shared" si="16"/>
        <v>0</v>
      </c>
      <c r="O101" s="4">
        <f t="shared" si="17"/>
        <v>1</v>
      </c>
      <c r="P101" s="4">
        <f t="shared" si="18"/>
        <v>36</v>
      </c>
      <c r="Q101" s="4">
        <f t="shared" si="19"/>
        <v>24</v>
      </c>
      <c r="R101" s="8">
        <f t="shared" si="20"/>
        <v>0</v>
      </c>
      <c r="S101" s="8">
        <f t="shared" si="21"/>
        <v>0</v>
      </c>
      <c r="T101" s="8">
        <f t="shared" si="22"/>
        <v>0</v>
      </c>
      <c r="U101" s="8">
        <f t="shared" si="23"/>
        <v>0</v>
      </c>
      <c r="V101" s="8">
        <f t="shared" si="24"/>
        <v>0</v>
      </c>
    </row>
    <row r="102" spans="1:22" x14ac:dyDescent="0.25">
      <c r="A102" t="s">
        <v>328</v>
      </c>
      <c r="B102">
        <v>2011</v>
      </c>
      <c r="C102">
        <v>2013</v>
      </c>
      <c r="D102">
        <v>2013</v>
      </c>
      <c r="E102" s="7">
        <v>0</v>
      </c>
      <c r="F102" s="7">
        <v>0</v>
      </c>
      <c r="G102" s="7">
        <v>0</v>
      </c>
      <c r="H102" s="7">
        <v>0</v>
      </c>
      <c r="I102" s="4">
        <f>1</f>
        <v>1</v>
      </c>
      <c r="J102" s="4">
        <f t="shared" si="25"/>
        <v>0</v>
      </c>
      <c r="K102" s="4">
        <f t="shared" si="13"/>
        <v>1</v>
      </c>
      <c r="L102" s="4">
        <f t="shared" si="14"/>
        <v>0</v>
      </c>
      <c r="M102" s="4">
        <f t="shared" si="15"/>
        <v>0</v>
      </c>
      <c r="N102" s="4">
        <f t="shared" si="16"/>
        <v>0</v>
      </c>
      <c r="O102" s="4">
        <f t="shared" si="17"/>
        <v>1</v>
      </c>
      <c r="P102" s="4">
        <f t="shared" si="18"/>
        <v>36</v>
      </c>
      <c r="Q102" s="4">
        <f t="shared" si="19"/>
        <v>12</v>
      </c>
      <c r="R102" s="8">
        <f t="shared" si="20"/>
        <v>0</v>
      </c>
      <c r="S102" s="8">
        <f t="shared" si="21"/>
        <v>0</v>
      </c>
      <c r="T102" s="8">
        <f t="shared" si="22"/>
        <v>0</v>
      </c>
      <c r="U102" s="8">
        <f t="shared" si="23"/>
        <v>0</v>
      </c>
      <c r="V102" s="8">
        <f t="shared" si="24"/>
        <v>0</v>
      </c>
    </row>
    <row r="103" spans="1:22" x14ac:dyDescent="0.25">
      <c r="A103" t="s">
        <v>329</v>
      </c>
      <c r="B103">
        <v>2010</v>
      </c>
      <c r="C103">
        <v>2013</v>
      </c>
      <c r="D103">
        <v>2013</v>
      </c>
      <c r="E103" s="7">
        <v>0</v>
      </c>
      <c r="F103" s="7">
        <v>0.61398014512863031</v>
      </c>
      <c r="G103" s="7">
        <v>0</v>
      </c>
      <c r="H103" s="7">
        <v>0</v>
      </c>
      <c r="I103" s="4">
        <f>1</f>
        <v>1</v>
      </c>
      <c r="J103" s="4">
        <f t="shared" si="25"/>
        <v>0</v>
      </c>
      <c r="K103" s="4">
        <f t="shared" si="13"/>
        <v>1</v>
      </c>
      <c r="L103" s="4">
        <f t="shared" si="14"/>
        <v>0</v>
      </c>
      <c r="M103" s="4">
        <f t="shared" si="15"/>
        <v>0</v>
      </c>
      <c r="N103" s="4">
        <f t="shared" si="16"/>
        <v>1</v>
      </c>
      <c r="O103" s="4">
        <f t="shared" si="17"/>
        <v>0</v>
      </c>
      <c r="P103" s="4">
        <f t="shared" si="18"/>
        <v>48</v>
      </c>
      <c r="Q103" s="4">
        <f t="shared" si="19"/>
        <v>12</v>
      </c>
      <c r="R103" s="8">
        <f t="shared" si="20"/>
        <v>0</v>
      </c>
      <c r="S103" s="8">
        <f t="shared" si="21"/>
        <v>0</v>
      </c>
      <c r="T103" s="8">
        <f t="shared" si="22"/>
        <v>0</v>
      </c>
      <c r="U103" s="8">
        <f t="shared" si="23"/>
        <v>0</v>
      </c>
      <c r="V103" s="8">
        <f t="shared" si="24"/>
        <v>0.61398014512863031</v>
      </c>
    </row>
    <row r="104" spans="1:22" x14ac:dyDescent="0.25">
      <c r="A104" t="s">
        <v>330</v>
      </c>
      <c r="B104">
        <v>2012</v>
      </c>
      <c r="C104">
        <v>2013</v>
      </c>
      <c r="D104">
        <v>2017</v>
      </c>
      <c r="E104" s="7">
        <v>144.99522472818182</v>
      </c>
      <c r="F104" s="7">
        <v>50.301719130029987</v>
      </c>
      <c r="G104" s="7">
        <v>0</v>
      </c>
      <c r="H104" s="7">
        <v>0</v>
      </c>
      <c r="I104" s="4">
        <f>1</f>
        <v>1</v>
      </c>
      <c r="J104" s="4">
        <f t="shared" si="25"/>
        <v>0</v>
      </c>
      <c r="K104" s="4">
        <f t="shared" si="13"/>
        <v>1</v>
      </c>
      <c r="L104" s="4">
        <f t="shared" si="14"/>
        <v>1</v>
      </c>
      <c r="M104" s="4">
        <f t="shared" si="15"/>
        <v>0</v>
      </c>
      <c r="N104" s="4">
        <f t="shared" si="16"/>
        <v>0</v>
      </c>
      <c r="O104" s="4">
        <f t="shared" si="17"/>
        <v>0</v>
      </c>
      <c r="P104" s="4">
        <f t="shared" si="18"/>
        <v>24</v>
      </c>
      <c r="Q104" s="4">
        <f t="shared" si="19"/>
        <v>60</v>
      </c>
      <c r="R104" s="8">
        <f t="shared" si="20"/>
        <v>144.99522472818182</v>
      </c>
      <c r="S104" s="8">
        <f t="shared" si="21"/>
        <v>144.99522472818182</v>
      </c>
      <c r="T104" s="8">
        <f t="shared" si="22"/>
        <v>0</v>
      </c>
      <c r="U104" s="8">
        <f t="shared" si="23"/>
        <v>50.301719130029987</v>
      </c>
      <c r="V104" s="8">
        <f t="shared" si="24"/>
        <v>0</v>
      </c>
    </row>
    <row r="105" spans="1:22" x14ac:dyDescent="0.25">
      <c r="A105" t="s">
        <v>331</v>
      </c>
      <c r="B105">
        <v>2014</v>
      </c>
      <c r="C105">
        <v>2014</v>
      </c>
      <c r="D105">
        <v>2017</v>
      </c>
      <c r="E105" s="7">
        <v>67.53766306370656</v>
      </c>
      <c r="F105" s="7">
        <v>38.146228689480402</v>
      </c>
      <c r="G105" s="7">
        <v>0</v>
      </c>
      <c r="H105" s="7">
        <v>0</v>
      </c>
      <c r="I105" s="4">
        <f>1</f>
        <v>1</v>
      </c>
      <c r="J105" s="4">
        <f t="shared" si="25"/>
        <v>0</v>
      </c>
      <c r="K105" s="4">
        <f t="shared" si="13"/>
        <v>1</v>
      </c>
      <c r="L105" s="4">
        <f t="shared" si="14"/>
        <v>1</v>
      </c>
      <c r="M105" s="4">
        <f t="shared" si="15"/>
        <v>0</v>
      </c>
      <c r="N105" s="4">
        <f t="shared" si="16"/>
        <v>0</v>
      </c>
      <c r="O105" s="4">
        <f t="shared" si="17"/>
        <v>0</v>
      </c>
      <c r="P105" s="4">
        <f t="shared" si="18"/>
        <v>12</v>
      </c>
      <c r="Q105" s="4">
        <f t="shared" si="19"/>
        <v>48</v>
      </c>
      <c r="R105" s="8">
        <f t="shared" si="20"/>
        <v>67.53766306370656</v>
      </c>
      <c r="S105" s="8">
        <f t="shared" si="21"/>
        <v>67.53766306370656</v>
      </c>
      <c r="T105" s="8">
        <f t="shared" si="22"/>
        <v>0</v>
      </c>
      <c r="U105" s="8">
        <f t="shared" si="23"/>
        <v>38.146228689480402</v>
      </c>
      <c r="V105" s="8">
        <f t="shared" si="24"/>
        <v>0</v>
      </c>
    </row>
    <row r="106" spans="1:22" x14ac:dyDescent="0.25">
      <c r="A106" t="s">
        <v>332</v>
      </c>
      <c r="B106">
        <v>2014</v>
      </c>
      <c r="C106">
        <v>2014</v>
      </c>
      <c r="D106">
        <v>2016</v>
      </c>
      <c r="E106" s="7">
        <v>0</v>
      </c>
      <c r="F106" s="7">
        <v>10.166771829954817</v>
      </c>
      <c r="G106" s="7">
        <v>0</v>
      </c>
      <c r="H106" s="7">
        <v>0</v>
      </c>
      <c r="I106" s="4">
        <f>1</f>
        <v>1</v>
      </c>
      <c r="J106" s="4">
        <f t="shared" si="25"/>
        <v>0</v>
      </c>
      <c r="K106" s="4">
        <f t="shared" si="13"/>
        <v>1</v>
      </c>
      <c r="L106" s="4">
        <f t="shared" si="14"/>
        <v>0</v>
      </c>
      <c r="M106" s="4">
        <f t="shared" si="15"/>
        <v>0</v>
      </c>
      <c r="N106" s="4">
        <f t="shared" si="16"/>
        <v>1</v>
      </c>
      <c r="O106" s="4">
        <f t="shared" si="17"/>
        <v>0</v>
      </c>
      <c r="P106" s="4">
        <f t="shared" si="18"/>
        <v>12</v>
      </c>
      <c r="Q106" s="4">
        <f t="shared" si="19"/>
        <v>36</v>
      </c>
      <c r="R106" s="8">
        <f t="shared" si="20"/>
        <v>0</v>
      </c>
      <c r="S106" s="8">
        <f t="shared" si="21"/>
        <v>0</v>
      </c>
      <c r="T106" s="8">
        <f t="shared" si="22"/>
        <v>0</v>
      </c>
      <c r="U106" s="8">
        <f t="shared" si="23"/>
        <v>0</v>
      </c>
      <c r="V106" s="8">
        <f t="shared" si="24"/>
        <v>10.166771829954817</v>
      </c>
    </row>
    <row r="107" spans="1:22" x14ac:dyDescent="0.25">
      <c r="A107" t="s">
        <v>333</v>
      </c>
      <c r="B107">
        <v>2014</v>
      </c>
      <c r="C107">
        <v>2014</v>
      </c>
      <c r="D107">
        <v>2014</v>
      </c>
      <c r="E107" s="7">
        <v>0</v>
      </c>
      <c r="F107" s="7">
        <v>1.9809671537385882</v>
      </c>
      <c r="G107" s="7">
        <v>0</v>
      </c>
      <c r="H107" s="7">
        <v>0</v>
      </c>
      <c r="I107" s="4">
        <f>1</f>
        <v>1</v>
      </c>
      <c r="J107" s="4">
        <f t="shared" si="25"/>
        <v>0</v>
      </c>
      <c r="K107" s="4">
        <f t="shared" si="13"/>
        <v>1</v>
      </c>
      <c r="L107" s="4">
        <f t="shared" si="14"/>
        <v>0</v>
      </c>
      <c r="M107" s="4">
        <f t="shared" si="15"/>
        <v>0</v>
      </c>
      <c r="N107" s="4">
        <f t="shared" si="16"/>
        <v>1</v>
      </c>
      <c r="O107" s="4">
        <f t="shared" si="17"/>
        <v>0</v>
      </c>
      <c r="P107" s="4">
        <f t="shared" si="18"/>
        <v>12</v>
      </c>
      <c r="Q107" s="4">
        <f t="shared" si="19"/>
        <v>12</v>
      </c>
      <c r="R107" s="8">
        <f t="shared" si="20"/>
        <v>0</v>
      </c>
      <c r="S107" s="8">
        <f t="shared" si="21"/>
        <v>0</v>
      </c>
      <c r="T107" s="8">
        <f t="shared" si="22"/>
        <v>0</v>
      </c>
      <c r="U107" s="8">
        <f t="shared" si="23"/>
        <v>0</v>
      </c>
      <c r="V107" s="8">
        <f t="shared" si="24"/>
        <v>1.9809671537385882</v>
      </c>
    </row>
    <row r="108" spans="1:22" x14ac:dyDescent="0.25">
      <c r="A108" t="s">
        <v>334</v>
      </c>
      <c r="B108">
        <v>2010</v>
      </c>
      <c r="C108">
        <v>2014</v>
      </c>
      <c r="D108">
        <v>2016</v>
      </c>
      <c r="E108" s="7">
        <v>26.279793512261673</v>
      </c>
      <c r="F108" s="7">
        <v>22.693000223535748</v>
      </c>
      <c r="G108" s="7">
        <v>0</v>
      </c>
      <c r="H108" s="7">
        <v>0</v>
      </c>
      <c r="I108" s="4">
        <f>1</f>
        <v>1</v>
      </c>
      <c r="J108" s="4">
        <f t="shared" si="25"/>
        <v>0</v>
      </c>
      <c r="K108" s="4">
        <f t="shared" si="13"/>
        <v>1</v>
      </c>
      <c r="L108" s="4">
        <f t="shared" si="14"/>
        <v>1</v>
      </c>
      <c r="M108" s="4">
        <f t="shared" si="15"/>
        <v>0</v>
      </c>
      <c r="N108" s="4">
        <f t="shared" si="16"/>
        <v>0</v>
      </c>
      <c r="O108" s="4">
        <f t="shared" si="17"/>
        <v>0</v>
      </c>
      <c r="P108" s="4">
        <f t="shared" si="18"/>
        <v>60</v>
      </c>
      <c r="Q108" s="4">
        <f t="shared" si="19"/>
        <v>36</v>
      </c>
      <c r="R108" s="8">
        <f t="shared" si="20"/>
        <v>26.279793512261673</v>
      </c>
      <c r="S108" s="8">
        <f t="shared" si="21"/>
        <v>26.279793512261673</v>
      </c>
      <c r="T108" s="8">
        <f t="shared" si="22"/>
        <v>0</v>
      </c>
      <c r="U108" s="8">
        <f t="shared" si="23"/>
        <v>22.693000223535748</v>
      </c>
      <c r="V108" s="8">
        <f t="shared" si="24"/>
        <v>0</v>
      </c>
    </row>
    <row r="109" spans="1:22" x14ac:dyDescent="0.25">
      <c r="A109" t="s">
        <v>335</v>
      </c>
      <c r="B109">
        <v>2011</v>
      </c>
      <c r="C109">
        <v>2014</v>
      </c>
      <c r="D109">
        <v>2015</v>
      </c>
      <c r="E109" s="7">
        <v>0</v>
      </c>
      <c r="F109" s="7">
        <v>0</v>
      </c>
      <c r="G109" s="7">
        <v>0</v>
      </c>
      <c r="H109" s="7">
        <v>0</v>
      </c>
      <c r="I109" s="4">
        <f>1</f>
        <v>1</v>
      </c>
      <c r="J109" s="4">
        <f t="shared" si="25"/>
        <v>0</v>
      </c>
      <c r="K109" s="4">
        <f t="shared" si="13"/>
        <v>1</v>
      </c>
      <c r="L109" s="4">
        <f t="shared" si="14"/>
        <v>0</v>
      </c>
      <c r="M109" s="4">
        <f t="shared" si="15"/>
        <v>0</v>
      </c>
      <c r="N109" s="4">
        <f t="shared" si="16"/>
        <v>0</v>
      </c>
      <c r="O109" s="4">
        <f t="shared" si="17"/>
        <v>1</v>
      </c>
      <c r="P109" s="4">
        <f t="shared" si="18"/>
        <v>48</v>
      </c>
      <c r="Q109" s="4">
        <f t="shared" si="19"/>
        <v>24</v>
      </c>
      <c r="R109" s="8">
        <f t="shared" si="20"/>
        <v>0</v>
      </c>
      <c r="S109" s="8">
        <f t="shared" si="21"/>
        <v>0</v>
      </c>
      <c r="T109" s="8">
        <f t="shared" si="22"/>
        <v>0</v>
      </c>
      <c r="U109" s="8">
        <f t="shared" si="23"/>
        <v>0</v>
      </c>
      <c r="V109" s="8">
        <f t="shared" si="24"/>
        <v>0</v>
      </c>
    </row>
    <row r="110" spans="1:22" x14ac:dyDescent="0.25">
      <c r="A110" t="s">
        <v>336</v>
      </c>
      <c r="B110">
        <v>2014</v>
      </c>
      <c r="C110">
        <v>2014</v>
      </c>
      <c r="D110">
        <v>2014</v>
      </c>
      <c r="E110" s="7">
        <v>11.159611919689784</v>
      </c>
      <c r="F110" s="7">
        <v>3.0324558906097132</v>
      </c>
      <c r="G110" s="7">
        <v>0</v>
      </c>
      <c r="H110" s="7">
        <v>0</v>
      </c>
      <c r="I110" s="4">
        <f>1</f>
        <v>1</v>
      </c>
      <c r="J110" s="4">
        <f t="shared" si="25"/>
        <v>0</v>
      </c>
      <c r="K110" s="4">
        <f t="shared" si="13"/>
        <v>1</v>
      </c>
      <c r="L110" s="4">
        <f t="shared" si="14"/>
        <v>1</v>
      </c>
      <c r="M110" s="4">
        <f t="shared" si="15"/>
        <v>0</v>
      </c>
      <c r="N110" s="4">
        <f t="shared" si="16"/>
        <v>0</v>
      </c>
      <c r="O110" s="4">
        <f t="shared" si="17"/>
        <v>0</v>
      </c>
      <c r="P110" s="4">
        <f t="shared" si="18"/>
        <v>12</v>
      </c>
      <c r="Q110" s="4">
        <f t="shared" si="19"/>
        <v>12</v>
      </c>
      <c r="R110" s="8">
        <f t="shared" si="20"/>
        <v>11.159611919689784</v>
      </c>
      <c r="S110" s="8">
        <f t="shared" si="21"/>
        <v>11.159611919689784</v>
      </c>
      <c r="T110" s="8">
        <f t="shared" si="22"/>
        <v>0</v>
      </c>
      <c r="U110" s="8">
        <f t="shared" si="23"/>
        <v>3.0324558906097132</v>
      </c>
      <c r="V110" s="8">
        <f t="shared" si="24"/>
        <v>0</v>
      </c>
    </row>
    <row r="111" spans="1:22" x14ac:dyDescent="0.25">
      <c r="A111" t="s">
        <v>337</v>
      </c>
      <c r="B111">
        <v>2010</v>
      </c>
      <c r="C111">
        <v>2014</v>
      </c>
      <c r="D111">
        <v>2014</v>
      </c>
      <c r="E111" s="7">
        <v>0</v>
      </c>
      <c r="F111" s="7">
        <v>0.93663016511863373</v>
      </c>
      <c r="G111" s="7">
        <v>0</v>
      </c>
      <c r="H111" s="7">
        <v>0</v>
      </c>
      <c r="I111" s="4">
        <f>1</f>
        <v>1</v>
      </c>
      <c r="J111" s="4">
        <f t="shared" si="25"/>
        <v>0</v>
      </c>
      <c r="K111" s="4">
        <f t="shared" si="13"/>
        <v>1</v>
      </c>
      <c r="L111" s="4">
        <f t="shared" si="14"/>
        <v>0</v>
      </c>
      <c r="M111" s="4">
        <f t="shared" si="15"/>
        <v>0</v>
      </c>
      <c r="N111" s="4">
        <f t="shared" si="16"/>
        <v>1</v>
      </c>
      <c r="O111" s="4">
        <f t="shared" si="17"/>
        <v>0</v>
      </c>
      <c r="P111" s="4">
        <f t="shared" si="18"/>
        <v>60</v>
      </c>
      <c r="Q111" s="4">
        <f t="shared" si="19"/>
        <v>12</v>
      </c>
      <c r="R111" s="8">
        <f t="shared" si="20"/>
        <v>0</v>
      </c>
      <c r="S111" s="8">
        <f t="shared" si="21"/>
        <v>0</v>
      </c>
      <c r="T111" s="8">
        <f t="shared" si="22"/>
        <v>0</v>
      </c>
      <c r="U111" s="8">
        <f t="shared" si="23"/>
        <v>0</v>
      </c>
      <c r="V111" s="8">
        <f t="shared" si="24"/>
        <v>0.93663016511863373</v>
      </c>
    </row>
    <row r="112" spans="1:22" x14ac:dyDescent="0.25">
      <c r="A112" t="s">
        <v>338</v>
      </c>
      <c r="B112">
        <v>2014</v>
      </c>
      <c r="C112">
        <v>2014</v>
      </c>
      <c r="D112">
        <v>2014</v>
      </c>
      <c r="E112" s="7">
        <v>0</v>
      </c>
      <c r="F112" s="7">
        <v>0</v>
      </c>
      <c r="G112" s="7">
        <v>0</v>
      </c>
      <c r="H112" s="7">
        <v>0</v>
      </c>
      <c r="I112" s="4">
        <f>1</f>
        <v>1</v>
      </c>
      <c r="J112" s="4">
        <f t="shared" si="25"/>
        <v>0</v>
      </c>
      <c r="K112" s="4">
        <f t="shared" si="13"/>
        <v>1</v>
      </c>
      <c r="L112" s="4">
        <f t="shared" si="14"/>
        <v>0</v>
      </c>
      <c r="M112" s="4">
        <f t="shared" si="15"/>
        <v>0</v>
      </c>
      <c r="N112" s="4">
        <f t="shared" si="16"/>
        <v>0</v>
      </c>
      <c r="O112" s="4">
        <f t="shared" si="17"/>
        <v>1</v>
      </c>
      <c r="P112" s="4">
        <f t="shared" si="18"/>
        <v>12</v>
      </c>
      <c r="Q112" s="4">
        <f t="shared" si="19"/>
        <v>12</v>
      </c>
      <c r="R112" s="8">
        <f t="shared" si="20"/>
        <v>0</v>
      </c>
      <c r="S112" s="8">
        <f t="shared" si="21"/>
        <v>0</v>
      </c>
      <c r="T112" s="8">
        <f t="shared" si="22"/>
        <v>0</v>
      </c>
      <c r="U112" s="8">
        <f t="shared" si="23"/>
        <v>0</v>
      </c>
      <c r="V112" s="8">
        <f t="shared" si="24"/>
        <v>0</v>
      </c>
    </row>
    <row r="113" spans="1:22" x14ac:dyDescent="0.25">
      <c r="A113" t="s">
        <v>339</v>
      </c>
      <c r="B113">
        <v>2014</v>
      </c>
      <c r="C113">
        <v>2014</v>
      </c>
      <c r="D113">
        <v>2016</v>
      </c>
      <c r="E113" s="7">
        <v>43.751807831255086</v>
      </c>
      <c r="F113" s="7">
        <v>8.906242152386076</v>
      </c>
      <c r="G113" s="7">
        <v>0</v>
      </c>
      <c r="H113" s="7">
        <v>0</v>
      </c>
      <c r="I113" s="4">
        <f>1</f>
        <v>1</v>
      </c>
      <c r="J113" s="4">
        <f t="shared" si="25"/>
        <v>0</v>
      </c>
      <c r="K113" s="4">
        <f t="shared" si="13"/>
        <v>1</v>
      </c>
      <c r="L113" s="4">
        <f t="shared" si="14"/>
        <v>1</v>
      </c>
      <c r="M113" s="4">
        <f t="shared" si="15"/>
        <v>0</v>
      </c>
      <c r="N113" s="4">
        <f t="shared" si="16"/>
        <v>0</v>
      </c>
      <c r="O113" s="4">
        <f t="shared" si="17"/>
        <v>0</v>
      </c>
      <c r="P113" s="4">
        <f t="shared" si="18"/>
        <v>12</v>
      </c>
      <c r="Q113" s="4">
        <f t="shared" si="19"/>
        <v>36</v>
      </c>
      <c r="R113" s="8">
        <f t="shared" si="20"/>
        <v>43.751807831255086</v>
      </c>
      <c r="S113" s="8">
        <f t="shared" si="21"/>
        <v>43.751807831255086</v>
      </c>
      <c r="T113" s="8">
        <f t="shared" si="22"/>
        <v>0</v>
      </c>
      <c r="U113" s="8">
        <f t="shared" si="23"/>
        <v>8.906242152386076</v>
      </c>
      <c r="V113" s="8">
        <f t="shared" si="24"/>
        <v>0</v>
      </c>
    </row>
    <row r="114" spans="1:22" x14ac:dyDescent="0.25">
      <c r="A114" t="s">
        <v>340</v>
      </c>
      <c r="B114">
        <v>2014</v>
      </c>
      <c r="C114">
        <v>2014</v>
      </c>
      <c r="D114">
        <v>2017</v>
      </c>
      <c r="E114" s="7">
        <v>0</v>
      </c>
      <c r="F114" s="7">
        <v>8.509898788761026</v>
      </c>
      <c r="G114" s="7">
        <v>0</v>
      </c>
      <c r="H114" s="7">
        <v>0</v>
      </c>
      <c r="I114" s="4">
        <f>1</f>
        <v>1</v>
      </c>
      <c r="J114" s="4">
        <f t="shared" si="25"/>
        <v>0</v>
      </c>
      <c r="K114" s="4">
        <f t="shared" si="13"/>
        <v>1</v>
      </c>
      <c r="L114" s="4">
        <f t="shared" si="14"/>
        <v>0</v>
      </c>
      <c r="M114" s="4">
        <f t="shared" si="15"/>
        <v>0</v>
      </c>
      <c r="N114" s="4">
        <f t="shared" si="16"/>
        <v>1</v>
      </c>
      <c r="O114" s="4">
        <f t="shared" si="17"/>
        <v>0</v>
      </c>
      <c r="P114" s="4">
        <f t="shared" si="18"/>
        <v>12</v>
      </c>
      <c r="Q114" s="4">
        <f t="shared" si="19"/>
        <v>48</v>
      </c>
      <c r="R114" s="8">
        <f t="shared" si="20"/>
        <v>0</v>
      </c>
      <c r="S114" s="8">
        <f t="shared" si="21"/>
        <v>0</v>
      </c>
      <c r="T114" s="8">
        <f t="shared" si="22"/>
        <v>0</v>
      </c>
      <c r="U114" s="8">
        <f t="shared" si="23"/>
        <v>0</v>
      </c>
      <c r="V114" s="8">
        <f t="shared" si="24"/>
        <v>8.509898788761026</v>
      </c>
    </row>
    <row r="115" spans="1:22" x14ac:dyDescent="0.25">
      <c r="A115" t="s">
        <v>341</v>
      </c>
      <c r="B115">
        <v>2010</v>
      </c>
      <c r="C115">
        <v>2014</v>
      </c>
      <c r="D115">
        <v>2018</v>
      </c>
      <c r="E115" s="7">
        <v>68.965161924434298</v>
      </c>
      <c r="F115" s="7">
        <v>55.992970909961407</v>
      </c>
      <c r="G115" s="7">
        <v>0</v>
      </c>
      <c r="H115" s="7">
        <v>0</v>
      </c>
      <c r="I115" s="4">
        <f>1</f>
        <v>1</v>
      </c>
      <c r="J115" s="4">
        <f t="shared" si="25"/>
        <v>0</v>
      </c>
      <c r="K115" s="4">
        <f t="shared" si="13"/>
        <v>1</v>
      </c>
      <c r="L115" s="4">
        <f t="shared" si="14"/>
        <v>1</v>
      </c>
      <c r="M115" s="4">
        <f t="shared" si="15"/>
        <v>0</v>
      </c>
      <c r="N115" s="4">
        <f t="shared" si="16"/>
        <v>0</v>
      </c>
      <c r="O115" s="4">
        <f t="shared" si="17"/>
        <v>0</v>
      </c>
      <c r="P115" s="4">
        <f t="shared" si="18"/>
        <v>60</v>
      </c>
      <c r="Q115" s="4">
        <f t="shared" si="19"/>
        <v>60</v>
      </c>
      <c r="R115" s="8">
        <f t="shared" si="20"/>
        <v>68.965161924434298</v>
      </c>
      <c r="S115" s="8">
        <f t="shared" si="21"/>
        <v>68.965161924434298</v>
      </c>
      <c r="T115" s="8">
        <f t="shared" si="22"/>
        <v>0</v>
      </c>
      <c r="U115" s="8">
        <f t="shared" si="23"/>
        <v>55.992970909961407</v>
      </c>
      <c r="V115" s="8">
        <f t="shared" si="24"/>
        <v>0</v>
      </c>
    </row>
    <row r="116" spans="1:22" x14ac:dyDescent="0.25">
      <c r="A116" t="s">
        <v>342</v>
      </c>
      <c r="B116">
        <v>2014</v>
      </c>
      <c r="C116">
        <v>2014</v>
      </c>
      <c r="D116">
        <v>2014</v>
      </c>
      <c r="E116" s="7">
        <v>0</v>
      </c>
      <c r="F116" s="7">
        <v>1.1400246835332659</v>
      </c>
      <c r="G116" s="7">
        <v>0</v>
      </c>
      <c r="H116" s="7">
        <v>0</v>
      </c>
      <c r="I116" s="4">
        <f>1</f>
        <v>1</v>
      </c>
      <c r="J116" s="4">
        <f t="shared" si="25"/>
        <v>0</v>
      </c>
      <c r="K116" s="4">
        <f t="shared" si="13"/>
        <v>1</v>
      </c>
      <c r="L116" s="4">
        <f t="shared" si="14"/>
        <v>0</v>
      </c>
      <c r="M116" s="4">
        <f t="shared" si="15"/>
        <v>0</v>
      </c>
      <c r="N116" s="4">
        <f t="shared" si="16"/>
        <v>1</v>
      </c>
      <c r="O116" s="4">
        <f t="shared" si="17"/>
        <v>0</v>
      </c>
      <c r="P116" s="4">
        <f t="shared" si="18"/>
        <v>12</v>
      </c>
      <c r="Q116" s="4">
        <f t="shared" si="19"/>
        <v>12</v>
      </c>
      <c r="R116" s="8">
        <f t="shared" si="20"/>
        <v>0</v>
      </c>
      <c r="S116" s="8">
        <f t="shared" si="21"/>
        <v>0</v>
      </c>
      <c r="T116" s="8">
        <f t="shared" si="22"/>
        <v>0</v>
      </c>
      <c r="U116" s="8">
        <f t="shared" si="23"/>
        <v>0</v>
      </c>
      <c r="V116" s="8">
        <f t="shared" si="24"/>
        <v>1.1400246835332659</v>
      </c>
    </row>
    <row r="117" spans="1:22" x14ac:dyDescent="0.25">
      <c r="A117" t="s">
        <v>343</v>
      </c>
      <c r="B117">
        <v>2011</v>
      </c>
      <c r="C117">
        <v>2014</v>
      </c>
      <c r="D117">
        <v>2015</v>
      </c>
      <c r="E117" s="7">
        <v>0</v>
      </c>
      <c r="F117" s="7">
        <v>2.1912004510789447</v>
      </c>
      <c r="G117" s="7">
        <v>0</v>
      </c>
      <c r="H117" s="7">
        <v>0</v>
      </c>
      <c r="I117" s="4">
        <f>1</f>
        <v>1</v>
      </c>
      <c r="J117" s="4">
        <f t="shared" si="25"/>
        <v>0</v>
      </c>
      <c r="K117" s="4">
        <f t="shared" si="13"/>
        <v>1</v>
      </c>
      <c r="L117" s="4">
        <f t="shared" si="14"/>
        <v>0</v>
      </c>
      <c r="M117" s="4">
        <f t="shared" si="15"/>
        <v>0</v>
      </c>
      <c r="N117" s="4">
        <f t="shared" si="16"/>
        <v>1</v>
      </c>
      <c r="O117" s="4">
        <f t="shared" si="17"/>
        <v>0</v>
      </c>
      <c r="P117" s="4">
        <f t="shared" si="18"/>
        <v>48</v>
      </c>
      <c r="Q117" s="4">
        <f t="shared" si="19"/>
        <v>24</v>
      </c>
      <c r="R117" s="8">
        <f t="shared" si="20"/>
        <v>0</v>
      </c>
      <c r="S117" s="8">
        <f t="shared" si="21"/>
        <v>0</v>
      </c>
      <c r="T117" s="8">
        <f t="shared" si="22"/>
        <v>0</v>
      </c>
      <c r="U117" s="8">
        <f t="shared" si="23"/>
        <v>0</v>
      </c>
      <c r="V117" s="8">
        <f t="shared" si="24"/>
        <v>2.1912004510789447</v>
      </c>
    </row>
    <row r="118" spans="1:22" x14ac:dyDescent="0.25">
      <c r="A118" t="s">
        <v>344</v>
      </c>
      <c r="B118">
        <v>2014</v>
      </c>
      <c r="C118">
        <v>2014</v>
      </c>
      <c r="D118">
        <v>2018</v>
      </c>
      <c r="E118" s="7">
        <v>94.024985720753108</v>
      </c>
      <c r="F118" s="7">
        <v>106.53061070249839</v>
      </c>
      <c r="G118" s="7">
        <v>0</v>
      </c>
      <c r="H118" s="7">
        <v>0</v>
      </c>
      <c r="I118" s="4">
        <f>1</f>
        <v>1</v>
      </c>
      <c r="J118" s="4">
        <f t="shared" si="25"/>
        <v>0</v>
      </c>
      <c r="K118" s="4">
        <f t="shared" si="13"/>
        <v>1</v>
      </c>
      <c r="L118" s="4">
        <f t="shared" si="14"/>
        <v>1</v>
      </c>
      <c r="M118" s="4">
        <f t="shared" si="15"/>
        <v>0</v>
      </c>
      <c r="N118" s="4">
        <f t="shared" si="16"/>
        <v>0</v>
      </c>
      <c r="O118" s="4">
        <f t="shared" si="17"/>
        <v>0</v>
      </c>
      <c r="P118" s="4">
        <f t="shared" si="18"/>
        <v>12</v>
      </c>
      <c r="Q118" s="4">
        <f t="shared" si="19"/>
        <v>60</v>
      </c>
      <c r="R118" s="8">
        <f t="shared" si="20"/>
        <v>94.024985720753108</v>
      </c>
      <c r="S118" s="8">
        <f t="shared" si="21"/>
        <v>94.024985720753108</v>
      </c>
      <c r="T118" s="8">
        <f t="shared" si="22"/>
        <v>0</v>
      </c>
      <c r="U118" s="8">
        <f t="shared" si="23"/>
        <v>106.53061070249839</v>
      </c>
      <c r="V118" s="8">
        <f t="shared" si="24"/>
        <v>0</v>
      </c>
    </row>
    <row r="119" spans="1:22" x14ac:dyDescent="0.25">
      <c r="A119" t="s">
        <v>345</v>
      </c>
      <c r="B119">
        <v>2011</v>
      </c>
      <c r="C119">
        <v>2014</v>
      </c>
      <c r="D119">
        <v>2017</v>
      </c>
      <c r="E119" s="7">
        <v>143.11487074767481</v>
      </c>
      <c r="F119" s="7">
        <v>22.012235462538886</v>
      </c>
      <c r="G119" s="7">
        <v>0</v>
      </c>
      <c r="H119" s="7">
        <v>0</v>
      </c>
      <c r="I119" s="4">
        <f>1</f>
        <v>1</v>
      </c>
      <c r="J119" s="4">
        <f t="shared" si="25"/>
        <v>0</v>
      </c>
      <c r="K119" s="4">
        <f t="shared" si="13"/>
        <v>1</v>
      </c>
      <c r="L119" s="4">
        <f t="shared" si="14"/>
        <v>1</v>
      </c>
      <c r="M119" s="4">
        <f t="shared" si="15"/>
        <v>0</v>
      </c>
      <c r="N119" s="4">
        <f t="shared" si="16"/>
        <v>0</v>
      </c>
      <c r="O119" s="4">
        <f t="shared" si="17"/>
        <v>0</v>
      </c>
      <c r="P119" s="4">
        <f t="shared" si="18"/>
        <v>48</v>
      </c>
      <c r="Q119" s="4">
        <f t="shared" si="19"/>
        <v>48</v>
      </c>
      <c r="R119" s="8">
        <f t="shared" si="20"/>
        <v>143.11487074767481</v>
      </c>
      <c r="S119" s="8">
        <f t="shared" si="21"/>
        <v>143.11487074767481</v>
      </c>
      <c r="T119" s="8">
        <f t="shared" si="22"/>
        <v>0</v>
      </c>
      <c r="U119" s="8">
        <f t="shared" si="23"/>
        <v>22.012235462538886</v>
      </c>
      <c r="V119" s="8">
        <f t="shared" si="24"/>
        <v>0</v>
      </c>
    </row>
    <row r="120" spans="1:22" x14ac:dyDescent="0.25">
      <c r="A120" t="s">
        <v>346</v>
      </c>
      <c r="B120">
        <v>2010</v>
      </c>
      <c r="C120">
        <v>2014</v>
      </c>
      <c r="D120">
        <v>2018</v>
      </c>
      <c r="E120" s="7">
        <v>76.029772648537616</v>
      </c>
      <c r="F120" s="7">
        <v>12.319922060409768</v>
      </c>
      <c r="G120" s="7">
        <v>0</v>
      </c>
      <c r="H120" s="7">
        <v>0</v>
      </c>
      <c r="I120" s="4">
        <f>1</f>
        <v>1</v>
      </c>
      <c r="J120" s="4">
        <f t="shared" si="25"/>
        <v>0</v>
      </c>
      <c r="K120" s="4">
        <f t="shared" si="13"/>
        <v>1</v>
      </c>
      <c r="L120" s="4">
        <f t="shared" si="14"/>
        <v>1</v>
      </c>
      <c r="M120" s="4">
        <f t="shared" si="15"/>
        <v>0</v>
      </c>
      <c r="N120" s="4">
        <f t="shared" si="16"/>
        <v>0</v>
      </c>
      <c r="O120" s="4">
        <f t="shared" si="17"/>
        <v>0</v>
      </c>
      <c r="P120" s="4">
        <f t="shared" si="18"/>
        <v>60</v>
      </c>
      <c r="Q120" s="4">
        <f t="shared" si="19"/>
        <v>60</v>
      </c>
      <c r="R120" s="8">
        <f t="shared" si="20"/>
        <v>76.029772648537616</v>
      </c>
      <c r="S120" s="8">
        <f t="shared" si="21"/>
        <v>76.029772648537616</v>
      </c>
      <c r="T120" s="8">
        <f t="shared" si="22"/>
        <v>0</v>
      </c>
      <c r="U120" s="8">
        <f t="shared" si="23"/>
        <v>12.319922060409768</v>
      </c>
      <c r="V120" s="8">
        <f t="shared" si="24"/>
        <v>0</v>
      </c>
    </row>
    <row r="121" spans="1:22" x14ac:dyDescent="0.25">
      <c r="A121" t="s">
        <v>347</v>
      </c>
      <c r="B121">
        <v>2014</v>
      </c>
      <c r="C121">
        <v>2014</v>
      </c>
      <c r="D121">
        <v>2014</v>
      </c>
      <c r="E121" s="7">
        <v>0</v>
      </c>
      <c r="F121" s="7">
        <v>1.0946293478145916</v>
      </c>
      <c r="G121" s="7">
        <v>0</v>
      </c>
      <c r="H121" s="7">
        <v>0</v>
      </c>
      <c r="I121" s="4">
        <f>1</f>
        <v>1</v>
      </c>
      <c r="J121" s="4">
        <f t="shared" si="25"/>
        <v>0</v>
      </c>
      <c r="K121" s="4">
        <f t="shared" si="13"/>
        <v>1</v>
      </c>
      <c r="L121" s="4">
        <f t="shared" si="14"/>
        <v>0</v>
      </c>
      <c r="M121" s="4">
        <f t="shared" si="15"/>
        <v>0</v>
      </c>
      <c r="N121" s="4">
        <f t="shared" si="16"/>
        <v>1</v>
      </c>
      <c r="O121" s="4">
        <f t="shared" si="17"/>
        <v>0</v>
      </c>
      <c r="P121" s="4">
        <f t="shared" si="18"/>
        <v>12</v>
      </c>
      <c r="Q121" s="4">
        <f t="shared" si="19"/>
        <v>12</v>
      </c>
      <c r="R121" s="8">
        <f t="shared" si="20"/>
        <v>0</v>
      </c>
      <c r="S121" s="8">
        <f t="shared" si="21"/>
        <v>0</v>
      </c>
      <c r="T121" s="8">
        <f t="shared" si="22"/>
        <v>0</v>
      </c>
      <c r="U121" s="8">
        <f t="shared" si="23"/>
        <v>0</v>
      </c>
      <c r="V121" s="8">
        <f t="shared" si="24"/>
        <v>1.0946293478145916</v>
      </c>
    </row>
    <row r="122" spans="1:22" x14ac:dyDescent="0.25">
      <c r="A122" t="s">
        <v>348</v>
      </c>
      <c r="B122">
        <v>2011</v>
      </c>
      <c r="C122">
        <v>2014</v>
      </c>
      <c r="D122">
        <v>2014</v>
      </c>
      <c r="E122" s="7">
        <v>0</v>
      </c>
      <c r="F122" s="7">
        <v>0</v>
      </c>
      <c r="G122" s="7">
        <v>0</v>
      </c>
      <c r="H122" s="7">
        <v>0</v>
      </c>
      <c r="I122" s="4">
        <f>1</f>
        <v>1</v>
      </c>
      <c r="J122" s="4">
        <f t="shared" si="25"/>
        <v>0</v>
      </c>
      <c r="K122" s="4">
        <f t="shared" si="13"/>
        <v>1</v>
      </c>
      <c r="L122" s="4">
        <f t="shared" si="14"/>
        <v>0</v>
      </c>
      <c r="M122" s="4">
        <f t="shared" si="15"/>
        <v>0</v>
      </c>
      <c r="N122" s="4">
        <f t="shared" si="16"/>
        <v>0</v>
      </c>
      <c r="O122" s="4">
        <f t="shared" si="17"/>
        <v>1</v>
      </c>
      <c r="P122" s="4">
        <f t="shared" si="18"/>
        <v>48</v>
      </c>
      <c r="Q122" s="4">
        <f t="shared" si="19"/>
        <v>12</v>
      </c>
      <c r="R122" s="8">
        <f t="shared" si="20"/>
        <v>0</v>
      </c>
      <c r="S122" s="8">
        <f t="shared" si="21"/>
        <v>0</v>
      </c>
      <c r="T122" s="8">
        <f t="shared" si="22"/>
        <v>0</v>
      </c>
      <c r="U122" s="8">
        <f t="shared" si="23"/>
        <v>0</v>
      </c>
      <c r="V122" s="8">
        <f t="shared" si="24"/>
        <v>0</v>
      </c>
    </row>
    <row r="123" spans="1:22" x14ac:dyDescent="0.25">
      <c r="A123" t="s">
        <v>349</v>
      </c>
      <c r="B123">
        <v>2014</v>
      </c>
      <c r="C123">
        <v>2014</v>
      </c>
      <c r="D123">
        <v>2015</v>
      </c>
      <c r="E123" s="7">
        <v>0</v>
      </c>
      <c r="F123" s="7">
        <v>2.6364538215434732</v>
      </c>
      <c r="G123" s="7">
        <v>0</v>
      </c>
      <c r="H123" s="7">
        <v>0</v>
      </c>
      <c r="I123" s="4">
        <f>1</f>
        <v>1</v>
      </c>
      <c r="J123" s="4">
        <f t="shared" si="25"/>
        <v>0</v>
      </c>
      <c r="K123" s="4">
        <f t="shared" si="13"/>
        <v>1</v>
      </c>
      <c r="L123" s="4">
        <f t="shared" si="14"/>
        <v>0</v>
      </c>
      <c r="M123" s="4">
        <f t="shared" si="15"/>
        <v>0</v>
      </c>
      <c r="N123" s="4">
        <f t="shared" si="16"/>
        <v>1</v>
      </c>
      <c r="O123" s="4">
        <f t="shared" si="17"/>
        <v>0</v>
      </c>
      <c r="P123" s="4">
        <f t="shared" si="18"/>
        <v>12</v>
      </c>
      <c r="Q123" s="4">
        <f t="shared" si="19"/>
        <v>24</v>
      </c>
      <c r="R123" s="8">
        <f t="shared" si="20"/>
        <v>0</v>
      </c>
      <c r="S123" s="8">
        <f t="shared" si="21"/>
        <v>0</v>
      </c>
      <c r="T123" s="8">
        <f t="shared" si="22"/>
        <v>0</v>
      </c>
      <c r="U123" s="8">
        <f t="shared" si="23"/>
        <v>0</v>
      </c>
      <c r="V123" s="8">
        <f t="shared" si="24"/>
        <v>2.6364538215434732</v>
      </c>
    </row>
    <row r="124" spans="1:22" x14ac:dyDescent="0.25">
      <c r="A124" t="s">
        <v>350</v>
      </c>
      <c r="B124">
        <v>2010</v>
      </c>
      <c r="C124">
        <v>2014</v>
      </c>
      <c r="D124">
        <v>2018</v>
      </c>
      <c r="E124" s="7">
        <v>47.968298162228002</v>
      </c>
      <c r="F124" s="7">
        <v>41.196934373531661</v>
      </c>
      <c r="G124" s="7">
        <v>0</v>
      </c>
      <c r="H124" s="7">
        <v>0</v>
      </c>
      <c r="I124" s="4">
        <f>1</f>
        <v>1</v>
      </c>
      <c r="J124" s="4">
        <f t="shared" si="25"/>
        <v>0</v>
      </c>
      <c r="K124" s="4">
        <f t="shared" si="13"/>
        <v>1</v>
      </c>
      <c r="L124" s="4">
        <f t="shared" si="14"/>
        <v>1</v>
      </c>
      <c r="M124" s="4">
        <f t="shared" si="15"/>
        <v>0</v>
      </c>
      <c r="N124" s="4">
        <f t="shared" si="16"/>
        <v>0</v>
      </c>
      <c r="O124" s="4">
        <f t="shared" si="17"/>
        <v>0</v>
      </c>
      <c r="P124" s="4">
        <f t="shared" si="18"/>
        <v>60</v>
      </c>
      <c r="Q124" s="4">
        <f t="shared" si="19"/>
        <v>60</v>
      </c>
      <c r="R124" s="8">
        <f t="shared" si="20"/>
        <v>47.968298162228002</v>
      </c>
      <c r="S124" s="8">
        <f t="shared" si="21"/>
        <v>47.968298162228002</v>
      </c>
      <c r="T124" s="8">
        <f t="shared" si="22"/>
        <v>0</v>
      </c>
      <c r="U124" s="8">
        <f t="shared" si="23"/>
        <v>41.196934373531661</v>
      </c>
      <c r="V124" s="8">
        <f t="shared" si="24"/>
        <v>0</v>
      </c>
    </row>
    <row r="125" spans="1:22" x14ac:dyDescent="0.25">
      <c r="A125" t="s">
        <v>351</v>
      </c>
      <c r="B125">
        <v>2013</v>
      </c>
      <c r="C125">
        <v>2014</v>
      </c>
      <c r="D125">
        <v>2015</v>
      </c>
      <c r="E125" s="7">
        <v>0</v>
      </c>
      <c r="F125" s="7">
        <v>0</v>
      </c>
      <c r="G125" s="7">
        <v>0</v>
      </c>
      <c r="H125" s="7">
        <v>0</v>
      </c>
      <c r="I125" s="4">
        <f>1</f>
        <v>1</v>
      </c>
      <c r="J125" s="4">
        <f t="shared" si="25"/>
        <v>0</v>
      </c>
      <c r="K125" s="4">
        <f t="shared" si="13"/>
        <v>1</v>
      </c>
      <c r="L125" s="4">
        <f t="shared" si="14"/>
        <v>0</v>
      </c>
      <c r="M125" s="4">
        <f t="shared" si="15"/>
        <v>0</v>
      </c>
      <c r="N125" s="4">
        <f t="shared" si="16"/>
        <v>0</v>
      </c>
      <c r="O125" s="4">
        <f t="shared" si="17"/>
        <v>1</v>
      </c>
      <c r="P125" s="4">
        <f t="shared" si="18"/>
        <v>24</v>
      </c>
      <c r="Q125" s="4">
        <f t="shared" si="19"/>
        <v>24</v>
      </c>
      <c r="R125" s="8">
        <f t="shared" si="20"/>
        <v>0</v>
      </c>
      <c r="S125" s="8">
        <f t="shared" si="21"/>
        <v>0</v>
      </c>
      <c r="T125" s="8">
        <f t="shared" si="22"/>
        <v>0</v>
      </c>
      <c r="U125" s="8">
        <f t="shared" si="23"/>
        <v>0</v>
      </c>
      <c r="V125" s="8">
        <f t="shared" si="24"/>
        <v>0</v>
      </c>
    </row>
    <row r="126" spans="1:22" x14ac:dyDescent="0.25">
      <c r="A126" t="s">
        <v>352</v>
      </c>
      <c r="B126">
        <v>2011</v>
      </c>
      <c r="C126">
        <v>2014</v>
      </c>
      <c r="D126">
        <v>2017</v>
      </c>
      <c r="E126" s="7">
        <v>0</v>
      </c>
      <c r="F126" s="7">
        <v>13.05080903195471</v>
      </c>
      <c r="G126" s="7">
        <v>0</v>
      </c>
      <c r="H126" s="7">
        <v>0</v>
      </c>
      <c r="I126" s="4">
        <f>1</f>
        <v>1</v>
      </c>
      <c r="J126" s="4">
        <f t="shared" si="25"/>
        <v>0</v>
      </c>
      <c r="K126" s="4">
        <f t="shared" si="13"/>
        <v>1</v>
      </c>
      <c r="L126" s="4">
        <f t="shared" si="14"/>
        <v>0</v>
      </c>
      <c r="M126" s="4">
        <f t="shared" si="15"/>
        <v>0</v>
      </c>
      <c r="N126" s="4">
        <f t="shared" si="16"/>
        <v>1</v>
      </c>
      <c r="O126" s="4">
        <f t="shared" si="17"/>
        <v>0</v>
      </c>
      <c r="P126" s="4">
        <f t="shared" si="18"/>
        <v>48</v>
      </c>
      <c r="Q126" s="4">
        <f t="shared" si="19"/>
        <v>48</v>
      </c>
      <c r="R126" s="8">
        <f t="shared" si="20"/>
        <v>0</v>
      </c>
      <c r="S126" s="8">
        <f t="shared" si="21"/>
        <v>0</v>
      </c>
      <c r="T126" s="8">
        <f t="shared" si="22"/>
        <v>0</v>
      </c>
      <c r="U126" s="8">
        <f t="shared" si="23"/>
        <v>0</v>
      </c>
      <c r="V126" s="8">
        <f t="shared" si="24"/>
        <v>13.05080903195471</v>
      </c>
    </row>
    <row r="127" spans="1:22" x14ac:dyDescent="0.25">
      <c r="A127" t="s">
        <v>353</v>
      </c>
      <c r="B127">
        <v>2012</v>
      </c>
      <c r="C127">
        <v>2014</v>
      </c>
      <c r="D127">
        <v>2016</v>
      </c>
      <c r="E127" s="7">
        <v>0</v>
      </c>
      <c r="F127" s="7">
        <v>26.006912100018884</v>
      </c>
      <c r="G127" s="7">
        <v>0</v>
      </c>
      <c r="H127" s="7">
        <v>0</v>
      </c>
      <c r="I127" s="4">
        <f>1</f>
        <v>1</v>
      </c>
      <c r="J127" s="4">
        <f t="shared" si="25"/>
        <v>0</v>
      </c>
      <c r="K127" s="4">
        <f t="shared" si="13"/>
        <v>1</v>
      </c>
      <c r="L127" s="4">
        <f t="shared" si="14"/>
        <v>0</v>
      </c>
      <c r="M127" s="4">
        <f t="shared" si="15"/>
        <v>0</v>
      </c>
      <c r="N127" s="4">
        <f t="shared" si="16"/>
        <v>1</v>
      </c>
      <c r="O127" s="4">
        <f t="shared" si="17"/>
        <v>0</v>
      </c>
      <c r="P127" s="4">
        <f t="shared" si="18"/>
        <v>36</v>
      </c>
      <c r="Q127" s="4">
        <f t="shared" si="19"/>
        <v>36</v>
      </c>
      <c r="R127" s="8">
        <f t="shared" si="20"/>
        <v>0</v>
      </c>
      <c r="S127" s="8">
        <f t="shared" si="21"/>
        <v>0</v>
      </c>
      <c r="T127" s="8">
        <f t="shared" si="22"/>
        <v>0</v>
      </c>
      <c r="U127" s="8">
        <f t="shared" si="23"/>
        <v>0</v>
      </c>
      <c r="V127" s="8">
        <f t="shared" si="24"/>
        <v>26.006912100018884</v>
      </c>
    </row>
    <row r="128" spans="1:22" x14ac:dyDescent="0.25">
      <c r="A128" t="s">
        <v>354</v>
      </c>
      <c r="B128">
        <v>2014</v>
      </c>
      <c r="C128">
        <v>2014</v>
      </c>
      <c r="D128">
        <v>2014</v>
      </c>
      <c r="E128" s="7">
        <v>0</v>
      </c>
      <c r="F128" s="7">
        <v>1.2328377176434555</v>
      </c>
      <c r="G128" s="7">
        <v>0</v>
      </c>
      <c r="H128" s="7">
        <v>0</v>
      </c>
      <c r="I128" s="4">
        <f>1</f>
        <v>1</v>
      </c>
      <c r="J128" s="4">
        <f t="shared" si="25"/>
        <v>0</v>
      </c>
      <c r="K128" s="4">
        <f t="shared" si="13"/>
        <v>1</v>
      </c>
      <c r="L128" s="4">
        <f t="shared" si="14"/>
        <v>0</v>
      </c>
      <c r="M128" s="4">
        <f t="shared" si="15"/>
        <v>0</v>
      </c>
      <c r="N128" s="4">
        <f t="shared" si="16"/>
        <v>1</v>
      </c>
      <c r="O128" s="4">
        <f t="shared" si="17"/>
        <v>0</v>
      </c>
      <c r="P128" s="4">
        <f t="shared" si="18"/>
        <v>12</v>
      </c>
      <c r="Q128" s="4">
        <f t="shared" si="19"/>
        <v>12</v>
      </c>
      <c r="R128" s="8">
        <f t="shared" si="20"/>
        <v>0</v>
      </c>
      <c r="S128" s="8">
        <f t="shared" si="21"/>
        <v>0</v>
      </c>
      <c r="T128" s="8">
        <f t="shared" si="22"/>
        <v>0</v>
      </c>
      <c r="U128" s="8">
        <f t="shared" si="23"/>
        <v>0</v>
      </c>
      <c r="V128" s="8">
        <f t="shared" si="24"/>
        <v>1.2328377176434555</v>
      </c>
    </row>
    <row r="129" spans="1:22" x14ac:dyDescent="0.25">
      <c r="A129" t="s">
        <v>355</v>
      </c>
      <c r="B129">
        <v>2014</v>
      </c>
      <c r="C129">
        <v>2014</v>
      </c>
      <c r="D129">
        <v>2018</v>
      </c>
      <c r="E129" s="7">
        <v>71.667430346084601</v>
      </c>
      <c r="F129" s="7">
        <v>84.304859279815673</v>
      </c>
      <c r="G129" s="7">
        <v>0</v>
      </c>
      <c r="H129" s="7">
        <v>0</v>
      </c>
      <c r="I129" s="4">
        <f>1</f>
        <v>1</v>
      </c>
      <c r="J129" s="4">
        <f t="shared" si="25"/>
        <v>0</v>
      </c>
      <c r="K129" s="4">
        <f t="shared" si="13"/>
        <v>1</v>
      </c>
      <c r="L129" s="4">
        <f t="shared" si="14"/>
        <v>1</v>
      </c>
      <c r="M129" s="4">
        <f t="shared" si="15"/>
        <v>0</v>
      </c>
      <c r="N129" s="4">
        <f t="shared" si="16"/>
        <v>0</v>
      </c>
      <c r="O129" s="4">
        <f t="shared" si="17"/>
        <v>0</v>
      </c>
      <c r="P129" s="4">
        <f t="shared" si="18"/>
        <v>12</v>
      </c>
      <c r="Q129" s="4">
        <f t="shared" si="19"/>
        <v>60</v>
      </c>
      <c r="R129" s="8">
        <f t="shared" si="20"/>
        <v>71.667430346084601</v>
      </c>
      <c r="S129" s="8">
        <f t="shared" si="21"/>
        <v>71.667430346084601</v>
      </c>
      <c r="T129" s="8">
        <f t="shared" si="22"/>
        <v>0</v>
      </c>
      <c r="U129" s="8">
        <f t="shared" si="23"/>
        <v>84.304859279815673</v>
      </c>
      <c r="V129" s="8">
        <f t="shared" si="24"/>
        <v>0</v>
      </c>
    </row>
    <row r="130" spans="1:22" x14ac:dyDescent="0.25">
      <c r="A130" t="s">
        <v>356</v>
      </c>
      <c r="B130">
        <v>2012</v>
      </c>
      <c r="C130">
        <v>2014</v>
      </c>
      <c r="D130">
        <v>2017</v>
      </c>
      <c r="E130" s="7">
        <v>54.780594278266818</v>
      </c>
      <c r="F130" s="7">
        <v>33.776948491845474</v>
      </c>
      <c r="G130" s="7">
        <v>0</v>
      </c>
      <c r="H130" s="7">
        <v>0</v>
      </c>
      <c r="I130" s="4">
        <f>1</f>
        <v>1</v>
      </c>
      <c r="J130" s="4">
        <f t="shared" si="25"/>
        <v>0</v>
      </c>
      <c r="K130" s="4">
        <f t="shared" ref="K130:K193" si="26">1-J130</f>
        <v>1</v>
      </c>
      <c r="L130" s="4">
        <f t="shared" ref="L130:L193" si="27">(E130&gt;0)*K130</f>
        <v>1</v>
      </c>
      <c r="M130" s="4">
        <f t="shared" ref="M130:M193" si="28">(E130&gt;200)*L130</f>
        <v>0</v>
      </c>
      <c r="N130" s="4">
        <f t="shared" ref="N130:N193" si="29">(F130&gt;0)*K130*(1-L130)</f>
        <v>0</v>
      </c>
      <c r="O130" s="4">
        <f t="shared" ref="O130:O193" si="30">K130-L130-N130</f>
        <v>0</v>
      </c>
      <c r="P130" s="4">
        <f t="shared" ref="P130:P193" si="31">(C130-B130+1)*12</f>
        <v>36</v>
      </c>
      <c r="Q130" s="4">
        <f t="shared" ref="Q130:Q193" si="32">(D130-C130+1)*12</f>
        <v>48</v>
      </c>
      <c r="R130" s="8">
        <f t="shared" ref="R130:R193" si="33">E130*L130</f>
        <v>54.780594278266818</v>
      </c>
      <c r="S130" s="8">
        <f t="shared" ref="S130:S193" si="34">MIN(R130, 200)</f>
        <v>54.780594278266818</v>
      </c>
      <c r="T130" s="8">
        <f t="shared" ref="T130:T193" si="35">R130-S130</f>
        <v>0</v>
      </c>
      <c r="U130" s="8">
        <f t="shared" ref="U130:U193" si="36">F130*L130</f>
        <v>33.776948491845474</v>
      </c>
      <c r="V130" s="8">
        <f t="shared" ref="V130:V193" si="37">F130*N130</f>
        <v>0</v>
      </c>
    </row>
    <row r="131" spans="1:22" x14ac:dyDescent="0.25">
      <c r="A131" t="s">
        <v>357</v>
      </c>
      <c r="B131">
        <v>2013</v>
      </c>
      <c r="C131">
        <v>2014</v>
      </c>
      <c r="D131">
        <v>2016</v>
      </c>
      <c r="E131" s="7">
        <v>37.019771256730692</v>
      </c>
      <c r="F131" s="7">
        <v>32.191860917198689</v>
      </c>
      <c r="G131" s="7">
        <v>0</v>
      </c>
      <c r="H131" s="7">
        <v>0</v>
      </c>
      <c r="I131" s="4">
        <f>1</f>
        <v>1</v>
      </c>
      <c r="J131" s="4">
        <f t="shared" ref="J131:J194" si="38">(D131=0)*1</f>
        <v>0</v>
      </c>
      <c r="K131" s="4">
        <f t="shared" si="26"/>
        <v>1</v>
      </c>
      <c r="L131" s="4">
        <f t="shared" si="27"/>
        <v>1</v>
      </c>
      <c r="M131" s="4">
        <f t="shared" si="28"/>
        <v>0</v>
      </c>
      <c r="N131" s="4">
        <f t="shared" si="29"/>
        <v>0</v>
      </c>
      <c r="O131" s="4">
        <f t="shared" si="30"/>
        <v>0</v>
      </c>
      <c r="P131" s="4">
        <f t="shared" si="31"/>
        <v>24</v>
      </c>
      <c r="Q131" s="4">
        <f t="shared" si="32"/>
        <v>36</v>
      </c>
      <c r="R131" s="8">
        <f t="shared" si="33"/>
        <v>37.019771256730692</v>
      </c>
      <c r="S131" s="8">
        <f t="shared" si="34"/>
        <v>37.019771256730692</v>
      </c>
      <c r="T131" s="8">
        <f t="shared" si="35"/>
        <v>0</v>
      </c>
      <c r="U131" s="8">
        <f t="shared" si="36"/>
        <v>32.191860917198689</v>
      </c>
      <c r="V131" s="8">
        <f t="shared" si="37"/>
        <v>0</v>
      </c>
    </row>
    <row r="132" spans="1:22" x14ac:dyDescent="0.25">
      <c r="A132" t="s">
        <v>358</v>
      </c>
      <c r="B132">
        <v>2014</v>
      </c>
      <c r="C132">
        <v>2014</v>
      </c>
      <c r="D132">
        <v>2014</v>
      </c>
      <c r="E132" s="7">
        <v>0</v>
      </c>
      <c r="F132" s="7">
        <v>0</v>
      </c>
      <c r="G132" s="7">
        <v>0</v>
      </c>
      <c r="H132" s="7">
        <v>0</v>
      </c>
      <c r="I132" s="4">
        <f>1</f>
        <v>1</v>
      </c>
      <c r="J132" s="4">
        <f t="shared" si="38"/>
        <v>0</v>
      </c>
      <c r="K132" s="4">
        <f t="shared" si="26"/>
        <v>1</v>
      </c>
      <c r="L132" s="4">
        <f t="shared" si="27"/>
        <v>0</v>
      </c>
      <c r="M132" s="4">
        <f t="shared" si="28"/>
        <v>0</v>
      </c>
      <c r="N132" s="4">
        <f t="shared" si="29"/>
        <v>0</v>
      </c>
      <c r="O132" s="4">
        <f t="shared" si="30"/>
        <v>1</v>
      </c>
      <c r="P132" s="4">
        <f t="shared" si="31"/>
        <v>12</v>
      </c>
      <c r="Q132" s="4">
        <f t="shared" si="32"/>
        <v>12</v>
      </c>
      <c r="R132" s="8">
        <f t="shared" si="33"/>
        <v>0</v>
      </c>
      <c r="S132" s="8">
        <f t="shared" si="34"/>
        <v>0</v>
      </c>
      <c r="T132" s="8">
        <f t="shared" si="35"/>
        <v>0</v>
      </c>
      <c r="U132" s="8">
        <f t="shared" si="36"/>
        <v>0</v>
      </c>
      <c r="V132" s="8">
        <f t="shared" si="37"/>
        <v>0</v>
      </c>
    </row>
    <row r="133" spans="1:22" x14ac:dyDescent="0.25">
      <c r="A133" t="s">
        <v>359</v>
      </c>
      <c r="B133">
        <v>2011</v>
      </c>
      <c r="C133">
        <v>2014</v>
      </c>
      <c r="D133">
        <v>2014</v>
      </c>
      <c r="E133" s="7">
        <v>0</v>
      </c>
      <c r="F133" s="7">
        <v>0.67966249884611318</v>
      </c>
      <c r="G133" s="7">
        <v>0</v>
      </c>
      <c r="H133" s="7">
        <v>0</v>
      </c>
      <c r="I133" s="4">
        <f>1</f>
        <v>1</v>
      </c>
      <c r="J133" s="4">
        <f t="shared" si="38"/>
        <v>0</v>
      </c>
      <c r="K133" s="4">
        <f t="shared" si="26"/>
        <v>1</v>
      </c>
      <c r="L133" s="4">
        <f t="shared" si="27"/>
        <v>0</v>
      </c>
      <c r="M133" s="4">
        <f t="shared" si="28"/>
        <v>0</v>
      </c>
      <c r="N133" s="4">
        <f t="shared" si="29"/>
        <v>1</v>
      </c>
      <c r="O133" s="4">
        <f t="shared" si="30"/>
        <v>0</v>
      </c>
      <c r="P133" s="4">
        <f t="shared" si="31"/>
        <v>48</v>
      </c>
      <c r="Q133" s="4">
        <f t="shared" si="32"/>
        <v>12</v>
      </c>
      <c r="R133" s="8">
        <f t="shared" si="33"/>
        <v>0</v>
      </c>
      <c r="S133" s="8">
        <f t="shared" si="34"/>
        <v>0</v>
      </c>
      <c r="T133" s="8">
        <f t="shared" si="35"/>
        <v>0</v>
      </c>
      <c r="U133" s="8">
        <f t="shared" si="36"/>
        <v>0</v>
      </c>
      <c r="V133" s="8">
        <f t="shared" si="37"/>
        <v>0.67966249884611318</v>
      </c>
    </row>
    <row r="134" spans="1:22" x14ac:dyDescent="0.25">
      <c r="A134" t="s">
        <v>360</v>
      </c>
      <c r="B134">
        <v>2013</v>
      </c>
      <c r="C134">
        <v>2014</v>
      </c>
      <c r="D134">
        <v>2017</v>
      </c>
      <c r="E134" s="7">
        <v>30.586548761903401</v>
      </c>
      <c r="F134" s="7">
        <v>32.229653055225619</v>
      </c>
      <c r="G134" s="7">
        <v>0</v>
      </c>
      <c r="H134" s="7">
        <v>0</v>
      </c>
      <c r="I134" s="4">
        <f>1</f>
        <v>1</v>
      </c>
      <c r="J134" s="4">
        <f t="shared" si="38"/>
        <v>0</v>
      </c>
      <c r="K134" s="4">
        <f t="shared" si="26"/>
        <v>1</v>
      </c>
      <c r="L134" s="4">
        <f t="shared" si="27"/>
        <v>1</v>
      </c>
      <c r="M134" s="4">
        <f t="shared" si="28"/>
        <v>0</v>
      </c>
      <c r="N134" s="4">
        <f t="shared" si="29"/>
        <v>0</v>
      </c>
      <c r="O134" s="4">
        <f t="shared" si="30"/>
        <v>0</v>
      </c>
      <c r="P134" s="4">
        <f t="shared" si="31"/>
        <v>24</v>
      </c>
      <c r="Q134" s="4">
        <f t="shared" si="32"/>
        <v>48</v>
      </c>
      <c r="R134" s="8">
        <f t="shared" si="33"/>
        <v>30.586548761903401</v>
      </c>
      <c r="S134" s="8">
        <f t="shared" si="34"/>
        <v>30.586548761903401</v>
      </c>
      <c r="T134" s="8">
        <f t="shared" si="35"/>
        <v>0</v>
      </c>
      <c r="U134" s="8">
        <f t="shared" si="36"/>
        <v>32.229653055225619</v>
      </c>
      <c r="V134" s="8">
        <f t="shared" si="37"/>
        <v>0</v>
      </c>
    </row>
    <row r="135" spans="1:22" x14ac:dyDescent="0.25">
      <c r="A135" t="s">
        <v>361</v>
      </c>
      <c r="B135">
        <v>2011</v>
      </c>
      <c r="C135">
        <v>2014</v>
      </c>
      <c r="D135">
        <v>2017</v>
      </c>
      <c r="E135" s="7">
        <v>124.90804328580346</v>
      </c>
      <c r="F135" s="7">
        <v>28.864942819176342</v>
      </c>
      <c r="G135" s="7">
        <v>0</v>
      </c>
      <c r="H135" s="7">
        <v>0</v>
      </c>
      <c r="I135" s="4">
        <f>1</f>
        <v>1</v>
      </c>
      <c r="J135" s="4">
        <f t="shared" si="38"/>
        <v>0</v>
      </c>
      <c r="K135" s="4">
        <f t="shared" si="26"/>
        <v>1</v>
      </c>
      <c r="L135" s="4">
        <f t="shared" si="27"/>
        <v>1</v>
      </c>
      <c r="M135" s="4">
        <f t="shared" si="28"/>
        <v>0</v>
      </c>
      <c r="N135" s="4">
        <f t="shared" si="29"/>
        <v>0</v>
      </c>
      <c r="O135" s="4">
        <f t="shared" si="30"/>
        <v>0</v>
      </c>
      <c r="P135" s="4">
        <f t="shared" si="31"/>
        <v>48</v>
      </c>
      <c r="Q135" s="4">
        <f t="shared" si="32"/>
        <v>48</v>
      </c>
      <c r="R135" s="8">
        <f t="shared" si="33"/>
        <v>124.90804328580346</v>
      </c>
      <c r="S135" s="8">
        <f t="shared" si="34"/>
        <v>124.90804328580346</v>
      </c>
      <c r="T135" s="8">
        <f t="shared" si="35"/>
        <v>0</v>
      </c>
      <c r="U135" s="8">
        <f t="shared" si="36"/>
        <v>28.864942819176342</v>
      </c>
      <c r="V135" s="8">
        <f t="shared" si="37"/>
        <v>0</v>
      </c>
    </row>
    <row r="136" spans="1:22" x14ac:dyDescent="0.25">
      <c r="A136" t="s">
        <v>362</v>
      </c>
      <c r="B136">
        <v>2013</v>
      </c>
      <c r="C136">
        <v>2014</v>
      </c>
      <c r="D136">
        <v>2016</v>
      </c>
      <c r="E136" s="7">
        <v>46.296668659146249</v>
      </c>
      <c r="F136" s="7">
        <v>21.936154170777733</v>
      </c>
      <c r="G136" s="7">
        <v>0</v>
      </c>
      <c r="H136" s="7">
        <v>0</v>
      </c>
      <c r="I136" s="4">
        <f>1</f>
        <v>1</v>
      </c>
      <c r="J136" s="4">
        <f t="shared" si="38"/>
        <v>0</v>
      </c>
      <c r="K136" s="4">
        <f t="shared" si="26"/>
        <v>1</v>
      </c>
      <c r="L136" s="4">
        <f t="shared" si="27"/>
        <v>1</v>
      </c>
      <c r="M136" s="4">
        <f t="shared" si="28"/>
        <v>0</v>
      </c>
      <c r="N136" s="4">
        <f t="shared" si="29"/>
        <v>0</v>
      </c>
      <c r="O136" s="4">
        <f t="shared" si="30"/>
        <v>0</v>
      </c>
      <c r="P136" s="4">
        <f t="shared" si="31"/>
        <v>24</v>
      </c>
      <c r="Q136" s="4">
        <f t="shared" si="32"/>
        <v>36</v>
      </c>
      <c r="R136" s="8">
        <f t="shared" si="33"/>
        <v>46.296668659146249</v>
      </c>
      <c r="S136" s="8">
        <f t="shared" si="34"/>
        <v>46.296668659146249</v>
      </c>
      <c r="T136" s="8">
        <f t="shared" si="35"/>
        <v>0</v>
      </c>
      <c r="U136" s="8">
        <f t="shared" si="36"/>
        <v>21.936154170777733</v>
      </c>
      <c r="V136" s="8">
        <f t="shared" si="37"/>
        <v>0</v>
      </c>
    </row>
    <row r="137" spans="1:22" x14ac:dyDescent="0.25">
      <c r="A137" t="s">
        <v>363</v>
      </c>
      <c r="B137">
        <v>2012</v>
      </c>
      <c r="C137">
        <v>2014</v>
      </c>
      <c r="D137">
        <v>2018</v>
      </c>
      <c r="E137" s="7">
        <v>91.892421307326018</v>
      </c>
      <c r="F137" s="7">
        <v>76.584691525200526</v>
      </c>
      <c r="G137" s="7">
        <v>0</v>
      </c>
      <c r="H137" s="7">
        <v>0</v>
      </c>
      <c r="I137" s="4">
        <f>1</f>
        <v>1</v>
      </c>
      <c r="J137" s="4">
        <f t="shared" si="38"/>
        <v>0</v>
      </c>
      <c r="K137" s="4">
        <f t="shared" si="26"/>
        <v>1</v>
      </c>
      <c r="L137" s="4">
        <f t="shared" si="27"/>
        <v>1</v>
      </c>
      <c r="M137" s="4">
        <f t="shared" si="28"/>
        <v>0</v>
      </c>
      <c r="N137" s="4">
        <f t="shared" si="29"/>
        <v>0</v>
      </c>
      <c r="O137" s="4">
        <f t="shared" si="30"/>
        <v>0</v>
      </c>
      <c r="P137" s="4">
        <f t="shared" si="31"/>
        <v>36</v>
      </c>
      <c r="Q137" s="4">
        <f t="shared" si="32"/>
        <v>60</v>
      </c>
      <c r="R137" s="8">
        <f t="shared" si="33"/>
        <v>91.892421307326018</v>
      </c>
      <c r="S137" s="8">
        <f t="shared" si="34"/>
        <v>91.892421307326018</v>
      </c>
      <c r="T137" s="8">
        <f t="shared" si="35"/>
        <v>0</v>
      </c>
      <c r="U137" s="8">
        <f t="shared" si="36"/>
        <v>76.584691525200526</v>
      </c>
      <c r="V137" s="8">
        <f t="shared" si="37"/>
        <v>0</v>
      </c>
    </row>
    <row r="138" spans="1:22" x14ac:dyDescent="0.25">
      <c r="A138" t="s">
        <v>364</v>
      </c>
      <c r="B138">
        <v>2013</v>
      </c>
      <c r="C138">
        <v>2014</v>
      </c>
      <c r="D138">
        <v>2015</v>
      </c>
      <c r="E138" s="7">
        <v>33.103106502385693</v>
      </c>
      <c r="F138" s="7">
        <v>53.679479075633715</v>
      </c>
      <c r="G138" s="7">
        <v>0</v>
      </c>
      <c r="H138" s="7">
        <v>0</v>
      </c>
      <c r="I138" s="4">
        <f>1</f>
        <v>1</v>
      </c>
      <c r="J138" s="4">
        <f t="shared" si="38"/>
        <v>0</v>
      </c>
      <c r="K138" s="4">
        <f t="shared" si="26"/>
        <v>1</v>
      </c>
      <c r="L138" s="4">
        <f t="shared" si="27"/>
        <v>1</v>
      </c>
      <c r="M138" s="4">
        <f t="shared" si="28"/>
        <v>0</v>
      </c>
      <c r="N138" s="4">
        <f t="shared" si="29"/>
        <v>0</v>
      </c>
      <c r="O138" s="4">
        <f t="shared" si="30"/>
        <v>0</v>
      </c>
      <c r="P138" s="4">
        <f t="shared" si="31"/>
        <v>24</v>
      </c>
      <c r="Q138" s="4">
        <f t="shared" si="32"/>
        <v>24</v>
      </c>
      <c r="R138" s="8">
        <f t="shared" si="33"/>
        <v>33.103106502385693</v>
      </c>
      <c r="S138" s="8">
        <f t="shared" si="34"/>
        <v>33.103106502385693</v>
      </c>
      <c r="T138" s="8">
        <f t="shared" si="35"/>
        <v>0</v>
      </c>
      <c r="U138" s="8">
        <f t="shared" si="36"/>
        <v>53.679479075633715</v>
      </c>
      <c r="V138" s="8">
        <f t="shared" si="37"/>
        <v>0</v>
      </c>
    </row>
    <row r="139" spans="1:22" x14ac:dyDescent="0.25">
      <c r="A139" t="s">
        <v>365</v>
      </c>
      <c r="B139">
        <v>2012</v>
      </c>
      <c r="C139">
        <v>2014</v>
      </c>
      <c r="D139">
        <v>2016</v>
      </c>
      <c r="E139" s="7">
        <v>17.81443042983884</v>
      </c>
      <c r="F139" s="7">
        <v>20.85557991671438</v>
      </c>
      <c r="G139" s="7">
        <v>0</v>
      </c>
      <c r="H139" s="7">
        <v>0</v>
      </c>
      <c r="I139" s="4">
        <f>1</f>
        <v>1</v>
      </c>
      <c r="J139" s="4">
        <f t="shared" si="38"/>
        <v>0</v>
      </c>
      <c r="K139" s="4">
        <f t="shared" si="26"/>
        <v>1</v>
      </c>
      <c r="L139" s="4">
        <f t="shared" si="27"/>
        <v>1</v>
      </c>
      <c r="M139" s="4">
        <f t="shared" si="28"/>
        <v>0</v>
      </c>
      <c r="N139" s="4">
        <f t="shared" si="29"/>
        <v>0</v>
      </c>
      <c r="O139" s="4">
        <f t="shared" si="30"/>
        <v>0</v>
      </c>
      <c r="P139" s="4">
        <f t="shared" si="31"/>
        <v>36</v>
      </c>
      <c r="Q139" s="4">
        <f t="shared" si="32"/>
        <v>36</v>
      </c>
      <c r="R139" s="8">
        <f t="shared" si="33"/>
        <v>17.81443042983884</v>
      </c>
      <c r="S139" s="8">
        <f t="shared" si="34"/>
        <v>17.81443042983884</v>
      </c>
      <c r="T139" s="8">
        <f t="shared" si="35"/>
        <v>0</v>
      </c>
      <c r="U139" s="8">
        <f t="shared" si="36"/>
        <v>20.85557991671438</v>
      </c>
      <c r="V139" s="8">
        <f t="shared" si="37"/>
        <v>0</v>
      </c>
    </row>
    <row r="140" spans="1:22" x14ac:dyDescent="0.25">
      <c r="A140" t="s">
        <v>366</v>
      </c>
      <c r="B140">
        <v>2011</v>
      </c>
      <c r="C140">
        <v>2014</v>
      </c>
      <c r="D140">
        <v>2018</v>
      </c>
      <c r="E140" s="7">
        <v>183.96559364088176</v>
      </c>
      <c r="F140" s="7">
        <v>173.64852853240683</v>
      </c>
      <c r="G140" s="7">
        <v>0</v>
      </c>
      <c r="H140" s="7">
        <v>0</v>
      </c>
      <c r="I140" s="4">
        <f>1</f>
        <v>1</v>
      </c>
      <c r="J140" s="4">
        <f t="shared" si="38"/>
        <v>0</v>
      </c>
      <c r="K140" s="4">
        <f t="shared" si="26"/>
        <v>1</v>
      </c>
      <c r="L140" s="4">
        <f t="shared" si="27"/>
        <v>1</v>
      </c>
      <c r="M140" s="4">
        <f t="shared" si="28"/>
        <v>0</v>
      </c>
      <c r="N140" s="4">
        <f t="shared" si="29"/>
        <v>0</v>
      </c>
      <c r="O140" s="4">
        <f t="shared" si="30"/>
        <v>0</v>
      </c>
      <c r="P140" s="4">
        <f t="shared" si="31"/>
        <v>48</v>
      </c>
      <c r="Q140" s="4">
        <f t="shared" si="32"/>
        <v>60</v>
      </c>
      <c r="R140" s="8">
        <f t="shared" si="33"/>
        <v>183.96559364088176</v>
      </c>
      <c r="S140" s="8">
        <f t="shared" si="34"/>
        <v>183.96559364088176</v>
      </c>
      <c r="T140" s="8">
        <f t="shared" si="35"/>
        <v>0</v>
      </c>
      <c r="U140" s="8">
        <f t="shared" si="36"/>
        <v>173.64852853240683</v>
      </c>
      <c r="V140" s="8">
        <f t="shared" si="37"/>
        <v>0</v>
      </c>
    </row>
    <row r="141" spans="1:22" x14ac:dyDescent="0.25">
      <c r="A141" t="s">
        <v>367</v>
      </c>
      <c r="B141">
        <v>2013</v>
      </c>
      <c r="C141">
        <v>2014</v>
      </c>
      <c r="D141">
        <v>2015</v>
      </c>
      <c r="E141" s="7">
        <v>0</v>
      </c>
      <c r="F141" s="7">
        <v>2.4850670701665365</v>
      </c>
      <c r="G141" s="7">
        <v>0</v>
      </c>
      <c r="H141" s="7">
        <v>0</v>
      </c>
      <c r="I141" s="4">
        <f>1</f>
        <v>1</v>
      </c>
      <c r="J141" s="4">
        <f t="shared" si="38"/>
        <v>0</v>
      </c>
      <c r="K141" s="4">
        <f t="shared" si="26"/>
        <v>1</v>
      </c>
      <c r="L141" s="4">
        <f t="shared" si="27"/>
        <v>0</v>
      </c>
      <c r="M141" s="4">
        <f t="shared" si="28"/>
        <v>0</v>
      </c>
      <c r="N141" s="4">
        <f t="shared" si="29"/>
        <v>1</v>
      </c>
      <c r="O141" s="4">
        <f t="shared" si="30"/>
        <v>0</v>
      </c>
      <c r="P141" s="4">
        <f t="shared" si="31"/>
        <v>24</v>
      </c>
      <c r="Q141" s="4">
        <f t="shared" si="32"/>
        <v>24</v>
      </c>
      <c r="R141" s="8">
        <f t="shared" si="33"/>
        <v>0</v>
      </c>
      <c r="S141" s="8">
        <f t="shared" si="34"/>
        <v>0</v>
      </c>
      <c r="T141" s="8">
        <f t="shared" si="35"/>
        <v>0</v>
      </c>
      <c r="U141" s="8">
        <f t="shared" si="36"/>
        <v>0</v>
      </c>
      <c r="V141" s="8">
        <f t="shared" si="37"/>
        <v>2.4850670701665365</v>
      </c>
    </row>
    <row r="142" spans="1:22" x14ac:dyDescent="0.25">
      <c r="A142" t="s">
        <v>368</v>
      </c>
      <c r="B142">
        <v>2011</v>
      </c>
      <c r="C142">
        <v>2014</v>
      </c>
      <c r="D142">
        <v>2018</v>
      </c>
      <c r="E142" s="7">
        <v>69.303327033263088</v>
      </c>
      <c r="F142" s="7">
        <v>52.862645033445496</v>
      </c>
      <c r="G142" s="7">
        <v>0</v>
      </c>
      <c r="H142" s="7">
        <v>0</v>
      </c>
      <c r="I142" s="4">
        <f>1</f>
        <v>1</v>
      </c>
      <c r="J142" s="4">
        <f t="shared" si="38"/>
        <v>0</v>
      </c>
      <c r="K142" s="4">
        <f t="shared" si="26"/>
        <v>1</v>
      </c>
      <c r="L142" s="4">
        <f t="shared" si="27"/>
        <v>1</v>
      </c>
      <c r="M142" s="4">
        <f t="shared" si="28"/>
        <v>0</v>
      </c>
      <c r="N142" s="4">
        <f t="shared" si="29"/>
        <v>0</v>
      </c>
      <c r="O142" s="4">
        <f t="shared" si="30"/>
        <v>0</v>
      </c>
      <c r="P142" s="4">
        <f t="shared" si="31"/>
        <v>48</v>
      </c>
      <c r="Q142" s="4">
        <f t="shared" si="32"/>
        <v>60</v>
      </c>
      <c r="R142" s="8">
        <f t="shared" si="33"/>
        <v>69.303327033263088</v>
      </c>
      <c r="S142" s="8">
        <f t="shared" si="34"/>
        <v>69.303327033263088</v>
      </c>
      <c r="T142" s="8">
        <f t="shared" si="35"/>
        <v>0</v>
      </c>
      <c r="U142" s="8">
        <f t="shared" si="36"/>
        <v>52.862645033445496</v>
      </c>
      <c r="V142" s="8">
        <f t="shared" si="37"/>
        <v>0</v>
      </c>
    </row>
    <row r="143" spans="1:22" x14ac:dyDescent="0.25">
      <c r="A143" t="s">
        <v>369</v>
      </c>
      <c r="B143">
        <v>2011</v>
      </c>
      <c r="C143">
        <v>2014</v>
      </c>
      <c r="D143">
        <v>2014</v>
      </c>
      <c r="E143" s="7">
        <v>0</v>
      </c>
      <c r="F143" s="7">
        <v>0</v>
      </c>
      <c r="G143" s="7">
        <v>0</v>
      </c>
      <c r="H143" s="7">
        <v>0</v>
      </c>
      <c r="I143" s="4">
        <f>1</f>
        <v>1</v>
      </c>
      <c r="J143" s="4">
        <f t="shared" si="38"/>
        <v>0</v>
      </c>
      <c r="K143" s="4">
        <f t="shared" si="26"/>
        <v>1</v>
      </c>
      <c r="L143" s="4">
        <f t="shared" si="27"/>
        <v>0</v>
      </c>
      <c r="M143" s="4">
        <f t="shared" si="28"/>
        <v>0</v>
      </c>
      <c r="N143" s="4">
        <f t="shared" si="29"/>
        <v>0</v>
      </c>
      <c r="O143" s="4">
        <f t="shared" si="30"/>
        <v>1</v>
      </c>
      <c r="P143" s="4">
        <f t="shared" si="31"/>
        <v>48</v>
      </c>
      <c r="Q143" s="4">
        <f t="shared" si="32"/>
        <v>12</v>
      </c>
      <c r="R143" s="8">
        <f t="shared" si="33"/>
        <v>0</v>
      </c>
      <c r="S143" s="8">
        <f t="shared" si="34"/>
        <v>0</v>
      </c>
      <c r="T143" s="8">
        <f t="shared" si="35"/>
        <v>0</v>
      </c>
      <c r="U143" s="8">
        <f t="shared" si="36"/>
        <v>0</v>
      </c>
      <c r="V143" s="8">
        <f t="shared" si="37"/>
        <v>0</v>
      </c>
    </row>
    <row r="144" spans="1:22" x14ac:dyDescent="0.25">
      <c r="A144" t="s">
        <v>370</v>
      </c>
      <c r="B144">
        <v>2011</v>
      </c>
      <c r="C144">
        <v>2014</v>
      </c>
      <c r="D144">
        <v>2016</v>
      </c>
      <c r="E144" s="7">
        <v>49.160735575538929</v>
      </c>
      <c r="F144" s="7">
        <v>18.768862284569021</v>
      </c>
      <c r="G144" s="7">
        <v>0</v>
      </c>
      <c r="H144" s="7">
        <v>0</v>
      </c>
      <c r="I144" s="4">
        <f>1</f>
        <v>1</v>
      </c>
      <c r="J144" s="4">
        <f t="shared" si="38"/>
        <v>0</v>
      </c>
      <c r="K144" s="4">
        <f t="shared" si="26"/>
        <v>1</v>
      </c>
      <c r="L144" s="4">
        <f t="shared" si="27"/>
        <v>1</v>
      </c>
      <c r="M144" s="4">
        <f t="shared" si="28"/>
        <v>0</v>
      </c>
      <c r="N144" s="4">
        <f t="shared" si="29"/>
        <v>0</v>
      </c>
      <c r="O144" s="4">
        <f t="shared" si="30"/>
        <v>0</v>
      </c>
      <c r="P144" s="4">
        <f t="shared" si="31"/>
        <v>48</v>
      </c>
      <c r="Q144" s="4">
        <f t="shared" si="32"/>
        <v>36</v>
      </c>
      <c r="R144" s="8">
        <f t="shared" si="33"/>
        <v>49.160735575538929</v>
      </c>
      <c r="S144" s="8">
        <f t="shared" si="34"/>
        <v>49.160735575538929</v>
      </c>
      <c r="T144" s="8">
        <f t="shared" si="35"/>
        <v>0</v>
      </c>
      <c r="U144" s="8">
        <f t="shared" si="36"/>
        <v>18.768862284569021</v>
      </c>
      <c r="V144" s="8">
        <f t="shared" si="37"/>
        <v>0</v>
      </c>
    </row>
    <row r="145" spans="1:22" x14ac:dyDescent="0.25">
      <c r="A145" t="s">
        <v>371</v>
      </c>
      <c r="B145">
        <v>2011</v>
      </c>
      <c r="C145">
        <v>2014</v>
      </c>
      <c r="D145">
        <v>2015</v>
      </c>
      <c r="E145" s="7">
        <v>0</v>
      </c>
      <c r="F145" s="7">
        <v>2.5078132014122025</v>
      </c>
      <c r="G145" s="7">
        <v>0</v>
      </c>
      <c r="H145" s="7">
        <v>0</v>
      </c>
      <c r="I145" s="4">
        <f>1</f>
        <v>1</v>
      </c>
      <c r="J145" s="4">
        <f t="shared" si="38"/>
        <v>0</v>
      </c>
      <c r="K145" s="4">
        <f t="shared" si="26"/>
        <v>1</v>
      </c>
      <c r="L145" s="4">
        <f t="shared" si="27"/>
        <v>0</v>
      </c>
      <c r="M145" s="4">
        <f t="shared" si="28"/>
        <v>0</v>
      </c>
      <c r="N145" s="4">
        <f t="shared" si="29"/>
        <v>1</v>
      </c>
      <c r="O145" s="4">
        <f t="shared" si="30"/>
        <v>0</v>
      </c>
      <c r="P145" s="4">
        <f t="shared" si="31"/>
        <v>48</v>
      </c>
      <c r="Q145" s="4">
        <f t="shared" si="32"/>
        <v>24</v>
      </c>
      <c r="R145" s="8">
        <f t="shared" si="33"/>
        <v>0</v>
      </c>
      <c r="S145" s="8">
        <f t="shared" si="34"/>
        <v>0</v>
      </c>
      <c r="T145" s="8">
        <f t="shared" si="35"/>
        <v>0</v>
      </c>
      <c r="U145" s="8">
        <f t="shared" si="36"/>
        <v>0</v>
      </c>
      <c r="V145" s="8">
        <f t="shared" si="37"/>
        <v>2.5078132014122025</v>
      </c>
    </row>
    <row r="146" spans="1:22" x14ac:dyDescent="0.25">
      <c r="A146" t="s">
        <v>372</v>
      </c>
      <c r="B146">
        <v>2012</v>
      </c>
      <c r="C146">
        <v>2014</v>
      </c>
      <c r="D146">
        <v>2014</v>
      </c>
      <c r="E146" s="7">
        <v>0</v>
      </c>
      <c r="F146" s="7">
        <v>1.2316146273016035</v>
      </c>
      <c r="G146" s="7">
        <v>0</v>
      </c>
      <c r="H146" s="7">
        <v>0</v>
      </c>
      <c r="I146" s="4">
        <f>1</f>
        <v>1</v>
      </c>
      <c r="J146" s="4">
        <f t="shared" si="38"/>
        <v>0</v>
      </c>
      <c r="K146" s="4">
        <f t="shared" si="26"/>
        <v>1</v>
      </c>
      <c r="L146" s="4">
        <f t="shared" si="27"/>
        <v>0</v>
      </c>
      <c r="M146" s="4">
        <f t="shared" si="28"/>
        <v>0</v>
      </c>
      <c r="N146" s="4">
        <f t="shared" si="29"/>
        <v>1</v>
      </c>
      <c r="O146" s="4">
        <f t="shared" si="30"/>
        <v>0</v>
      </c>
      <c r="P146" s="4">
        <f t="shared" si="31"/>
        <v>36</v>
      </c>
      <c r="Q146" s="4">
        <f t="shared" si="32"/>
        <v>12</v>
      </c>
      <c r="R146" s="8">
        <f t="shared" si="33"/>
        <v>0</v>
      </c>
      <c r="S146" s="8">
        <f t="shared" si="34"/>
        <v>0</v>
      </c>
      <c r="T146" s="8">
        <f t="shared" si="35"/>
        <v>0</v>
      </c>
      <c r="U146" s="8">
        <f t="shared" si="36"/>
        <v>0</v>
      </c>
      <c r="V146" s="8">
        <f t="shared" si="37"/>
        <v>1.2316146273016035</v>
      </c>
    </row>
    <row r="147" spans="1:22" x14ac:dyDescent="0.25">
      <c r="A147" t="s">
        <v>373</v>
      </c>
      <c r="B147">
        <v>2010</v>
      </c>
      <c r="C147">
        <v>2014</v>
      </c>
      <c r="D147">
        <v>2014</v>
      </c>
      <c r="E147" s="7">
        <v>0</v>
      </c>
      <c r="F147" s="7">
        <v>0.93595230912680416</v>
      </c>
      <c r="G147" s="7">
        <v>0</v>
      </c>
      <c r="H147" s="7">
        <v>0</v>
      </c>
      <c r="I147" s="4">
        <f>1</f>
        <v>1</v>
      </c>
      <c r="J147" s="4">
        <f t="shared" si="38"/>
        <v>0</v>
      </c>
      <c r="K147" s="4">
        <f t="shared" si="26"/>
        <v>1</v>
      </c>
      <c r="L147" s="4">
        <f t="shared" si="27"/>
        <v>0</v>
      </c>
      <c r="M147" s="4">
        <f t="shared" si="28"/>
        <v>0</v>
      </c>
      <c r="N147" s="4">
        <f t="shared" si="29"/>
        <v>1</v>
      </c>
      <c r="O147" s="4">
        <f t="shared" si="30"/>
        <v>0</v>
      </c>
      <c r="P147" s="4">
        <f t="shared" si="31"/>
        <v>60</v>
      </c>
      <c r="Q147" s="4">
        <f t="shared" si="32"/>
        <v>12</v>
      </c>
      <c r="R147" s="8">
        <f t="shared" si="33"/>
        <v>0</v>
      </c>
      <c r="S147" s="8">
        <f t="shared" si="34"/>
        <v>0</v>
      </c>
      <c r="T147" s="8">
        <f t="shared" si="35"/>
        <v>0</v>
      </c>
      <c r="U147" s="8">
        <f t="shared" si="36"/>
        <v>0</v>
      </c>
      <c r="V147" s="8">
        <f t="shared" si="37"/>
        <v>0.93595230912680416</v>
      </c>
    </row>
    <row r="148" spans="1:22" x14ac:dyDescent="0.25">
      <c r="A148" t="s">
        <v>374</v>
      </c>
      <c r="B148">
        <v>2010</v>
      </c>
      <c r="C148">
        <v>2014</v>
      </c>
      <c r="D148">
        <v>2015</v>
      </c>
      <c r="E148" s="7">
        <v>16.804263524566064</v>
      </c>
      <c r="F148" s="7">
        <v>35.392202290078828</v>
      </c>
      <c r="G148" s="7">
        <v>0</v>
      </c>
      <c r="H148" s="7">
        <v>0</v>
      </c>
      <c r="I148" s="4">
        <f>1</f>
        <v>1</v>
      </c>
      <c r="J148" s="4">
        <f t="shared" si="38"/>
        <v>0</v>
      </c>
      <c r="K148" s="4">
        <f t="shared" si="26"/>
        <v>1</v>
      </c>
      <c r="L148" s="4">
        <f t="shared" si="27"/>
        <v>1</v>
      </c>
      <c r="M148" s="4">
        <f t="shared" si="28"/>
        <v>0</v>
      </c>
      <c r="N148" s="4">
        <f t="shared" si="29"/>
        <v>0</v>
      </c>
      <c r="O148" s="4">
        <f t="shared" si="30"/>
        <v>0</v>
      </c>
      <c r="P148" s="4">
        <f t="shared" si="31"/>
        <v>60</v>
      </c>
      <c r="Q148" s="4">
        <f t="shared" si="32"/>
        <v>24</v>
      </c>
      <c r="R148" s="8">
        <f t="shared" si="33"/>
        <v>16.804263524566064</v>
      </c>
      <c r="S148" s="8">
        <f t="shared" si="34"/>
        <v>16.804263524566064</v>
      </c>
      <c r="T148" s="8">
        <f t="shared" si="35"/>
        <v>0</v>
      </c>
      <c r="U148" s="8">
        <f t="shared" si="36"/>
        <v>35.392202290078828</v>
      </c>
      <c r="V148" s="8">
        <f t="shared" si="37"/>
        <v>0</v>
      </c>
    </row>
    <row r="149" spans="1:22" x14ac:dyDescent="0.25">
      <c r="A149" t="s">
        <v>375</v>
      </c>
      <c r="B149">
        <v>2012</v>
      </c>
      <c r="C149">
        <v>2014</v>
      </c>
      <c r="D149">
        <v>2015</v>
      </c>
      <c r="E149" s="7">
        <v>0</v>
      </c>
      <c r="F149" s="7">
        <v>0</v>
      </c>
      <c r="G149" s="7">
        <v>0</v>
      </c>
      <c r="H149" s="7">
        <v>0</v>
      </c>
      <c r="I149" s="4">
        <f>1</f>
        <v>1</v>
      </c>
      <c r="J149" s="4">
        <f t="shared" si="38"/>
        <v>0</v>
      </c>
      <c r="K149" s="4">
        <f t="shared" si="26"/>
        <v>1</v>
      </c>
      <c r="L149" s="4">
        <f t="shared" si="27"/>
        <v>0</v>
      </c>
      <c r="M149" s="4">
        <f t="shared" si="28"/>
        <v>0</v>
      </c>
      <c r="N149" s="4">
        <f t="shared" si="29"/>
        <v>0</v>
      </c>
      <c r="O149" s="4">
        <f t="shared" si="30"/>
        <v>1</v>
      </c>
      <c r="P149" s="4">
        <f t="shared" si="31"/>
        <v>36</v>
      </c>
      <c r="Q149" s="4">
        <f t="shared" si="32"/>
        <v>24</v>
      </c>
      <c r="R149" s="8">
        <f t="shared" si="33"/>
        <v>0</v>
      </c>
      <c r="S149" s="8">
        <f t="shared" si="34"/>
        <v>0</v>
      </c>
      <c r="T149" s="8">
        <f t="shared" si="35"/>
        <v>0</v>
      </c>
      <c r="U149" s="8">
        <f t="shared" si="36"/>
        <v>0</v>
      </c>
      <c r="V149" s="8">
        <f t="shared" si="37"/>
        <v>0</v>
      </c>
    </row>
    <row r="150" spans="1:22" x14ac:dyDescent="0.25">
      <c r="A150" t="s">
        <v>376</v>
      </c>
      <c r="B150">
        <v>2012</v>
      </c>
      <c r="C150">
        <v>2014</v>
      </c>
      <c r="D150">
        <v>2014</v>
      </c>
      <c r="E150" s="7">
        <v>0</v>
      </c>
      <c r="F150" s="7">
        <v>0.99191470954388417</v>
      </c>
      <c r="G150" s="7">
        <v>0</v>
      </c>
      <c r="H150" s="7">
        <v>0</v>
      </c>
      <c r="I150" s="4">
        <f>1</f>
        <v>1</v>
      </c>
      <c r="J150" s="4">
        <f t="shared" si="38"/>
        <v>0</v>
      </c>
      <c r="K150" s="4">
        <f t="shared" si="26"/>
        <v>1</v>
      </c>
      <c r="L150" s="4">
        <f t="shared" si="27"/>
        <v>0</v>
      </c>
      <c r="M150" s="4">
        <f t="shared" si="28"/>
        <v>0</v>
      </c>
      <c r="N150" s="4">
        <f t="shared" si="29"/>
        <v>1</v>
      </c>
      <c r="O150" s="4">
        <f t="shared" si="30"/>
        <v>0</v>
      </c>
      <c r="P150" s="4">
        <f t="shared" si="31"/>
        <v>36</v>
      </c>
      <c r="Q150" s="4">
        <f t="shared" si="32"/>
        <v>12</v>
      </c>
      <c r="R150" s="8">
        <f t="shared" si="33"/>
        <v>0</v>
      </c>
      <c r="S150" s="8">
        <f t="shared" si="34"/>
        <v>0</v>
      </c>
      <c r="T150" s="8">
        <f t="shared" si="35"/>
        <v>0</v>
      </c>
      <c r="U150" s="8">
        <f t="shared" si="36"/>
        <v>0</v>
      </c>
      <c r="V150" s="8">
        <f t="shared" si="37"/>
        <v>0.99191470954388417</v>
      </c>
    </row>
    <row r="151" spans="1:22" x14ac:dyDescent="0.25">
      <c r="A151" t="s">
        <v>377</v>
      </c>
      <c r="B151">
        <v>2010</v>
      </c>
      <c r="C151">
        <v>2014</v>
      </c>
      <c r="D151">
        <v>2014</v>
      </c>
      <c r="E151" s="7">
        <v>0</v>
      </c>
      <c r="F151" s="7">
        <v>0.61412548784745591</v>
      </c>
      <c r="G151" s="7">
        <v>0</v>
      </c>
      <c r="H151" s="7">
        <v>0</v>
      </c>
      <c r="I151" s="4">
        <f>1</f>
        <v>1</v>
      </c>
      <c r="J151" s="4">
        <f t="shared" si="38"/>
        <v>0</v>
      </c>
      <c r="K151" s="4">
        <f t="shared" si="26"/>
        <v>1</v>
      </c>
      <c r="L151" s="4">
        <f t="shared" si="27"/>
        <v>0</v>
      </c>
      <c r="M151" s="4">
        <f t="shared" si="28"/>
        <v>0</v>
      </c>
      <c r="N151" s="4">
        <f t="shared" si="29"/>
        <v>1</v>
      </c>
      <c r="O151" s="4">
        <f t="shared" si="30"/>
        <v>0</v>
      </c>
      <c r="P151" s="4">
        <f t="shared" si="31"/>
        <v>60</v>
      </c>
      <c r="Q151" s="4">
        <f t="shared" si="32"/>
        <v>12</v>
      </c>
      <c r="R151" s="8">
        <f t="shared" si="33"/>
        <v>0</v>
      </c>
      <c r="S151" s="8">
        <f t="shared" si="34"/>
        <v>0</v>
      </c>
      <c r="T151" s="8">
        <f t="shared" si="35"/>
        <v>0</v>
      </c>
      <c r="U151" s="8">
        <f t="shared" si="36"/>
        <v>0</v>
      </c>
      <c r="V151" s="8">
        <f t="shared" si="37"/>
        <v>0.61412548784745591</v>
      </c>
    </row>
    <row r="152" spans="1:22" x14ac:dyDescent="0.25">
      <c r="A152" t="s">
        <v>378</v>
      </c>
      <c r="B152">
        <v>2014</v>
      </c>
      <c r="C152">
        <v>2014</v>
      </c>
      <c r="E152" s="7">
        <v>0</v>
      </c>
      <c r="F152" s="7">
        <v>20.980573490388835</v>
      </c>
      <c r="G152" s="7">
        <v>30.464683760206995</v>
      </c>
      <c r="H152" s="7">
        <v>55.848919444848669</v>
      </c>
      <c r="I152" s="4">
        <f>1</f>
        <v>1</v>
      </c>
      <c r="J152" s="4">
        <f t="shared" si="38"/>
        <v>1</v>
      </c>
      <c r="K152" s="4">
        <f t="shared" si="26"/>
        <v>0</v>
      </c>
      <c r="L152" s="4">
        <f t="shared" si="27"/>
        <v>0</v>
      </c>
      <c r="M152" s="4">
        <f t="shared" si="28"/>
        <v>0</v>
      </c>
      <c r="N152" s="4">
        <f t="shared" si="29"/>
        <v>0</v>
      </c>
      <c r="O152" s="4">
        <f t="shared" si="30"/>
        <v>0</v>
      </c>
      <c r="P152" s="4">
        <f t="shared" si="31"/>
        <v>12</v>
      </c>
      <c r="Q152" s="4">
        <f t="shared" si="32"/>
        <v>-24156</v>
      </c>
      <c r="R152" s="8">
        <f t="shared" si="33"/>
        <v>0</v>
      </c>
      <c r="S152" s="8">
        <f t="shared" si="34"/>
        <v>0</v>
      </c>
      <c r="T152" s="8">
        <f t="shared" si="35"/>
        <v>0</v>
      </c>
      <c r="U152" s="8">
        <f t="shared" si="36"/>
        <v>0</v>
      </c>
      <c r="V152" s="8">
        <f t="shared" si="37"/>
        <v>0</v>
      </c>
    </row>
    <row r="153" spans="1:22" x14ac:dyDescent="0.25">
      <c r="A153" t="s">
        <v>379</v>
      </c>
      <c r="B153">
        <v>2011</v>
      </c>
      <c r="C153">
        <v>2014</v>
      </c>
      <c r="D153">
        <v>2018</v>
      </c>
      <c r="E153" s="7">
        <v>139.40390771642703</v>
      </c>
      <c r="F153" s="7">
        <v>50.988475506193851</v>
      </c>
      <c r="G153" s="7">
        <v>0</v>
      </c>
      <c r="H153" s="7">
        <v>0</v>
      </c>
      <c r="I153" s="4">
        <f>1</f>
        <v>1</v>
      </c>
      <c r="J153" s="4">
        <f t="shared" si="38"/>
        <v>0</v>
      </c>
      <c r="K153" s="4">
        <f t="shared" si="26"/>
        <v>1</v>
      </c>
      <c r="L153" s="4">
        <f t="shared" si="27"/>
        <v>1</v>
      </c>
      <c r="M153" s="4">
        <f t="shared" si="28"/>
        <v>0</v>
      </c>
      <c r="N153" s="4">
        <f t="shared" si="29"/>
        <v>0</v>
      </c>
      <c r="O153" s="4">
        <f t="shared" si="30"/>
        <v>0</v>
      </c>
      <c r="P153" s="4">
        <f t="shared" si="31"/>
        <v>48</v>
      </c>
      <c r="Q153" s="4">
        <f t="shared" si="32"/>
        <v>60</v>
      </c>
      <c r="R153" s="8">
        <f t="shared" si="33"/>
        <v>139.40390771642703</v>
      </c>
      <c r="S153" s="8">
        <f t="shared" si="34"/>
        <v>139.40390771642703</v>
      </c>
      <c r="T153" s="8">
        <f t="shared" si="35"/>
        <v>0</v>
      </c>
      <c r="U153" s="8">
        <f t="shared" si="36"/>
        <v>50.988475506193851</v>
      </c>
      <c r="V153" s="8">
        <f t="shared" si="37"/>
        <v>0</v>
      </c>
    </row>
    <row r="154" spans="1:22" x14ac:dyDescent="0.25">
      <c r="A154" t="s">
        <v>380</v>
      </c>
      <c r="B154">
        <v>2011</v>
      </c>
      <c r="C154">
        <v>2014</v>
      </c>
      <c r="D154">
        <v>2015</v>
      </c>
      <c r="E154" s="7">
        <v>0</v>
      </c>
      <c r="F154" s="7">
        <v>2.0164503133668186</v>
      </c>
      <c r="G154" s="7">
        <v>0</v>
      </c>
      <c r="H154" s="7">
        <v>0</v>
      </c>
      <c r="I154" s="4">
        <f>1</f>
        <v>1</v>
      </c>
      <c r="J154" s="4">
        <f t="shared" si="38"/>
        <v>0</v>
      </c>
      <c r="K154" s="4">
        <f t="shared" si="26"/>
        <v>1</v>
      </c>
      <c r="L154" s="4">
        <f t="shared" si="27"/>
        <v>0</v>
      </c>
      <c r="M154" s="4">
        <f t="shared" si="28"/>
        <v>0</v>
      </c>
      <c r="N154" s="4">
        <f t="shared" si="29"/>
        <v>1</v>
      </c>
      <c r="O154" s="4">
        <f t="shared" si="30"/>
        <v>0</v>
      </c>
      <c r="P154" s="4">
        <f t="shared" si="31"/>
        <v>48</v>
      </c>
      <c r="Q154" s="4">
        <f t="shared" si="32"/>
        <v>24</v>
      </c>
      <c r="R154" s="8">
        <f t="shared" si="33"/>
        <v>0</v>
      </c>
      <c r="S154" s="8">
        <f t="shared" si="34"/>
        <v>0</v>
      </c>
      <c r="T154" s="8">
        <f t="shared" si="35"/>
        <v>0</v>
      </c>
      <c r="U154" s="8">
        <f t="shared" si="36"/>
        <v>0</v>
      </c>
      <c r="V154" s="8">
        <f t="shared" si="37"/>
        <v>2.0164503133668186</v>
      </c>
    </row>
    <row r="155" spans="1:22" x14ac:dyDescent="0.25">
      <c r="A155" t="s">
        <v>381</v>
      </c>
      <c r="B155">
        <v>2012</v>
      </c>
      <c r="C155">
        <v>2014</v>
      </c>
      <c r="D155">
        <v>2014</v>
      </c>
      <c r="E155" s="7">
        <v>0</v>
      </c>
      <c r="F155" s="7">
        <v>0.84637673443293693</v>
      </c>
      <c r="G155" s="7">
        <v>0</v>
      </c>
      <c r="H155" s="7">
        <v>0</v>
      </c>
      <c r="I155" s="4">
        <f>1</f>
        <v>1</v>
      </c>
      <c r="J155" s="4">
        <f t="shared" si="38"/>
        <v>0</v>
      </c>
      <c r="K155" s="4">
        <f t="shared" si="26"/>
        <v>1</v>
      </c>
      <c r="L155" s="4">
        <f t="shared" si="27"/>
        <v>0</v>
      </c>
      <c r="M155" s="4">
        <f t="shared" si="28"/>
        <v>0</v>
      </c>
      <c r="N155" s="4">
        <f t="shared" si="29"/>
        <v>1</v>
      </c>
      <c r="O155" s="4">
        <f t="shared" si="30"/>
        <v>0</v>
      </c>
      <c r="P155" s="4">
        <f t="shared" si="31"/>
        <v>36</v>
      </c>
      <c r="Q155" s="4">
        <f t="shared" si="32"/>
        <v>12</v>
      </c>
      <c r="R155" s="8">
        <f t="shared" si="33"/>
        <v>0</v>
      </c>
      <c r="S155" s="8">
        <f t="shared" si="34"/>
        <v>0</v>
      </c>
      <c r="T155" s="8">
        <f t="shared" si="35"/>
        <v>0</v>
      </c>
      <c r="U155" s="8">
        <f t="shared" si="36"/>
        <v>0</v>
      </c>
      <c r="V155" s="8">
        <f t="shared" si="37"/>
        <v>0.84637673443293693</v>
      </c>
    </row>
    <row r="156" spans="1:22" x14ac:dyDescent="0.25">
      <c r="A156" t="s">
        <v>382</v>
      </c>
      <c r="B156">
        <v>2012</v>
      </c>
      <c r="C156">
        <v>2014</v>
      </c>
      <c r="D156">
        <v>2014</v>
      </c>
      <c r="E156" s="7">
        <v>0</v>
      </c>
      <c r="F156" s="7">
        <v>0</v>
      </c>
      <c r="G156" s="7">
        <v>0</v>
      </c>
      <c r="H156" s="7">
        <v>0</v>
      </c>
      <c r="I156" s="4">
        <f>1</f>
        <v>1</v>
      </c>
      <c r="J156" s="4">
        <f t="shared" si="38"/>
        <v>0</v>
      </c>
      <c r="K156" s="4">
        <f t="shared" si="26"/>
        <v>1</v>
      </c>
      <c r="L156" s="4">
        <f t="shared" si="27"/>
        <v>0</v>
      </c>
      <c r="M156" s="4">
        <f t="shared" si="28"/>
        <v>0</v>
      </c>
      <c r="N156" s="4">
        <f t="shared" si="29"/>
        <v>0</v>
      </c>
      <c r="O156" s="4">
        <f t="shared" si="30"/>
        <v>1</v>
      </c>
      <c r="P156" s="4">
        <f t="shared" si="31"/>
        <v>36</v>
      </c>
      <c r="Q156" s="4">
        <f t="shared" si="32"/>
        <v>12</v>
      </c>
      <c r="R156" s="8">
        <f t="shared" si="33"/>
        <v>0</v>
      </c>
      <c r="S156" s="8">
        <f t="shared" si="34"/>
        <v>0</v>
      </c>
      <c r="T156" s="8">
        <f t="shared" si="35"/>
        <v>0</v>
      </c>
      <c r="U156" s="8">
        <f t="shared" si="36"/>
        <v>0</v>
      </c>
      <c r="V156" s="8">
        <f t="shared" si="37"/>
        <v>0</v>
      </c>
    </row>
    <row r="157" spans="1:22" x14ac:dyDescent="0.25">
      <c r="A157" t="s">
        <v>383</v>
      </c>
      <c r="B157">
        <v>2012</v>
      </c>
      <c r="C157">
        <v>2014</v>
      </c>
      <c r="D157">
        <v>2014</v>
      </c>
      <c r="E157" s="7">
        <v>0</v>
      </c>
      <c r="F157" s="7">
        <v>1.1454688654165095</v>
      </c>
      <c r="G157" s="7">
        <v>0</v>
      </c>
      <c r="H157" s="7">
        <v>0</v>
      </c>
      <c r="I157" s="4">
        <f>1</f>
        <v>1</v>
      </c>
      <c r="J157" s="4">
        <f t="shared" si="38"/>
        <v>0</v>
      </c>
      <c r="K157" s="4">
        <f t="shared" si="26"/>
        <v>1</v>
      </c>
      <c r="L157" s="4">
        <f t="shared" si="27"/>
        <v>0</v>
      </c>
      <c r="M157" s="4">
        <f t="shared" si="28"/>
        <v>0</v>
      </c>
      <c r="N157" s="4">
        <f t="shared" si="29"/>
        <v>1</v>
      </c>
      <c r="O157" s="4">
        <f t="shared" si="30"/>
        <v>0</v>
      </c>
      <c r="P157" s="4">
        <f t="shared" si="31"/>
        <v>36</v>
      </c>
      <c r="Q157" s="4">
        <f t="shared" si="32"/>
        <v>12</v>
      </c>
      <c r="R157" s="8">
        <f t="shared" si="33"/>
        <v>0</v>
      </c>
      <c r="S157" s="8">
        <f t="shared" si="34"/>
        <v>0</v>
      </c>
      <c r="T157" s="8">
        <f t="shared" si="35"/>
        <v>0</v>
      </c>
      <c r="U157" s="8">
        <f t="shared" si="36"/>
        <v>0</v>
      </c>
      <c r="V157" s="8">
        <f t="shared" si="37"/>
        <v>1.1454688654165095</v>
      </c>
    </row>
    <row r="158" spans="1:22" x14ac:dyDescent="0.25">
      <c r="A158" t="s">
        <v>384</v>
      </c>
      <c r="B158">
        <v>2010</v>
      </c>
      <c r="C158">
        <v>2014</v>
      </c>
      <c r="D158">
        <v>2017</v>
      </c>
      <c r="E158" s="7">
        <v>44.743221551465496</v>
      </c>
      <c r="F158" s="7">
        <v>41.518967048426084</v>
      </c>
      <c r="G158" s="7">
        <v>0</v>
      </c>
      <c r="H158" s="7">
        <v>0</v>
      </c>
      <c r="I158" s="4">
        <f>1</f>
        <v>1</v>
      </c>
      <c r="J158" s="4">
        <f t="shared" si="38"/>
        <v>0</v>
      </c>
      <c r="K158" s="4">
        <f t="shared" si="26"/>
        <v>1</v>
      </c>
      <c r="L158" s="4">
        <f t="shared" si="27"/>
        <v>1</v>
      </c>
      <c r="M158" s="4">
        <f t="shared" si="28"/>
        <v>0</v>
      </c>
      <c r="N158" s="4">
        <f t="shared" si="29"/>
        <v>0</v>
      </c>
      <c r="O158" s="4">
        <f t="shared" si="30"/>
        <v>0</v>
      </c>
      <c r="P158" s="4">
        <f t="shared" si="31"/>
        <v>60</v>
      </c>
      <c r="Q158" s="4">
        <f t="shared" si="32"/>
        <v>48</v>
      </c>
      <c r="R158" s="8">
        <f t="shared" si="33"/>
        <v>44.743221551465496</v>
      </c>
      <c r="S158" s="8">
        <f t="shared" si="34"/>
        <v>44.743221551465496</v>
      </c>
      <c r="T158" s="8">
        <f t="shared" si="35"/>
        <v>0</v>
      </c>
      <c r="U158" s="8">
        <f t="shared" si="36"/>
        <v>41.518967048426084</v>
      </c>
      <c r="V158" s="8">
        <f t="shared" si="37"/>
        <v>0</v>
      </c>
    </row>
    <row r="159" spans="1:22" x14ac:dyDescent="0.25">
      <c r="A159" t="s">
        <v>385</v>
      </c>
      <c r="B159">
        <v>2013</v>
      </c>
      <c r="C159">
        <v>2015</v>
      </c>
      <c r="D159">
        <v>2017</v>
      </c>
      <c r="E159" s="7">
        <v>0</v>
      </c>
      <c r="F159" s="7">
        <v>5.3790717159247565</v>
      </c>
      <c r="G159" s="7">
        <v>0</v>
      </c>
      <c r="H159" s="7">
        <v>0</v>
      </c>
      <c r="I159" s="4">
        <f>1</f>
        <v>1</v>
      </c>
      <c r="J159" s="4">
        <f t="shared" si="38"/>
        <v>0</v>
      </c>
      <c r="K159" s="4">
        <f t="shared" si="26"/>
        <v>1</v>
      </c>
      <c r="L159" s="4">
        <f t="shared" si="27"/>
        <v>0</v>
      </c>
      <c r="M159" s="4">
        <f t="shared" si="28"/>
        <v>0</v>
      </c>
      <c r="N159" s="4">
        <f t="shared" si="29"/>
        <v>1</v>
      </c>
      <c r="O159" s="4">
        <f t="shared" si="30"/>
        <v>0</v>
      </c>
      <c r="P159" s="4">
        <f t="shared" si="31"/>
        <v>36</v>
      </c>
      <c r="Q159" s="4">
        <f t="shared" si="32"/>
        <v>36</v>
      </c>
      <c r="R159" s="8">
        <f t="shared" si="33"/>
        <v>0</v>
      </c>
      <c r="S159" s="8">
        <f t="shared" si="34"/>
        <v>0</v>
      </c>
      <c r="T159" s="8">
        <f t="shared" si="35"/>
        <v>0</v>
      </c>
      <c r="U159" s="8">
        <f t="shared" si="36"/>
        <v>0</v>
      </c>
      <c r="V159" s="8">
        <f t="shared" si="37"/>
        <v>5.3790717159247565</v>
      </c>
    </row>
    <row r="160" spans="1:22" x14ac:dyDescent="0.25">
      <c r="A160" t="s">
        <v>386</v>
      </c>
      <c r="B160">
        <v>2014</v>
      </c>
      <c r="C160">
        <v>2015</v>
      </c>
      <c r="D160">
        <v>2015</v>
      </c>
      <c r="E160" s="7">
        <v>0</v>
      </c>
      <c r="F160" s="7">
        <v>0</v>
      </c>
      <c r="G160" s="7">
        <v>0</v>
      </c>
      <c r="H160" s="7">
        <v>0</v>
      </c>
      <c r="I160" s="4">
        <f>1</f>
        <v>1</v>
      </c>
      <c r="J160" s="4">
        <f t="shared" si="38"/>
        <v>0</v>
      </c>
      <c r="K160" s="4">
        <f t="shared" si="26"/>
        <v>1</v>
      </c>
      <c r="L160" s="4">
        <f t="shared" si="27"/>
        <v>0</v>
      </c>
      <c r="M160" s="4">
        <f t="shared" si="28"/>
        <v>0</v>
      </c>
      <c r="N160" s="4">
        <f t="shared" si="29"/>
        <v>0</v>
      </c>
      <c r="O160" s="4">
        <f t="shared" si="30"/>
        <v>1</v>
      </c>
      <c r="P160" s="4">
        <f t="shared" si="31"/>
        <v>24</v>
      </c>
      <c r="Q160" s="4">
        <f t="shared" si="32"/>
        <v>12</v>
      </c>
      <c r="R160" s="8">
        <f t="shared" si="33"/>
        <v>0</v>
      </c>
      <c r="S160" s="8">
        <f t="shared" si="34"/>
        <v>0</v>
      </c>
      <c r="T160" s="8">
        <f t="shared" si="35"/>
        <v>0</v>
      </c>
      <c r="U160" s="8">
        <f t="shared" si="36"/>
        <v>0</v>
      </c>
      <c r="V160" s="8">
        <f t="shared" si="37"/>
        <v>0</v>
      </c>
    </row>
    <row r="161" spans="1:22" x14ac:dyDescent="0.25">
      <c r="A161" t="s">
        <v>387</v>
      </c>
      <c r="B161">
        <v>2014</v>
      </c>
      <c r="C161">
        <v>2015</v>
      </c>
      <c r="D161">
        <v>2015</v>
      </c>
      <c r="E161" s="7">
        <v>0</v>
      </c>
      <c r="F161" s="7">
        <v>0</v>
      </c>
      <c r="G161" s="7">
        <v>0</v>
      </c>
      <c r="H161" s="7">
        <v>0</v>
      </c>
      <c r="I161" s="4">
        <f>1</f>
        <v>1</v>
      </c>
      <c r="J161" s="4">
        <f t="shared" si="38"/>
        <v>0</v>
      </c>
      <c r="K161" s="4">
        <f t="shared" si="26"/>
        <v>1</v>
      </c>
      <c r="L161" s="4">
        <f t="shared" si="27"/>
        <v>0</v>
      </c>
      <c r="M161" s="4">
        <f t="shared" si="28"/>
        <v>0</v>
      </c>
      <c r="N161" s="4">
        <f t="shared" si="29"/>
        <v>0</v>
      </c>
      <c r="O161" s="4">
        <f t="shared" si="30"/>
        <v>1</v>
      </c>
      <c r="P161" s="4">
        <f t="shared" si="31"/>
        <v>24</v>
      </c>
      <c r="Q161" s="4">
        <f t="shared" si="32"/>
        <v>12</v>
      </c>
      <c r="R161" s="8">
        <f t="shared" si="33"/>
        <v>0</v>
      </c>
      <c r="S161" s="8">
        <f t="shared" si="34"/>
        <v>0</v>
      </c>
      <c r="T161" s="8">
        <f t="shared" si="35"/>
        <v>0</v>
      </c>
      <c r="U161" s="8">
        <f t="shared" si="36"/>
        <v>0</v>
      </c>
      <c r="V161" s="8">
        <f t="shared" si="37"/>
        <v>0</v>
      </c>
    </row>
    <row r="162" spans="1:22" x14ac:dyDescent="0.25">
      <c r="A162" t="s">
        <v>388</v>
      </c>
      <c r="B162">
        <v>2013</v>
      </c>
      <c r="C162">
        <v>2015</v>
      </c>
      <c r="D162">
        <v>2015</v>
      </c>
      <c r="E162" s="7">
        <v>0</v>
      </c>
      <c r="F162" s="7">
        <v>0.47779115748097611</v>
      </c>
      <c r="G162" s="7">
        <v>0</v>
      </c>
      <c r="H162" s="7">
        <v>0</v>
      </c>
      <c r="I162" s="4">
        <f>1</f>
        <v>1</v>
      </c>
      <c r="J162" s="4">
        <f t="shared" si="38"/>
        <v>0</v>
      </c>
      <c r="K162" s="4">
        <f t="shared" si="26"/>
        <v>1</v>
      </c>
      <c r="L162" s="4">
        <f t="shared" si="27"/>
        <v>0</v>
      </c>
      <c r="M162" s="4">
        <f t="shared" si="28"/>
        <v>0</v>
      </c>
      <c r="N162" s="4">
        <f t="shared" si="29"/>
        <v>1</v>
      </c>
      <c r="O162" s="4">
        <f t="shared" si="30"/>
        <v>0</v>
      </c>
      <c r="P162" s="4">
        <f t="shared" si="31"/>
        <v>36</v>
      </c>
      <c r="Q162" s="4">
        <f t="shared" si="32"/>
        <v>12</v>
      </c>
      <c r="R162" s="8">
        <f t="shared" si="33"/>
        <v>0</v>
      </c>
      <c r="S162" s="8">
        <f t="shared" si="34"/>
        <v>0</v>
      </c>
      <c r="T162" s="8">
        <f t="shared" si="35"/>
        <v>0</v>
      </c>
      <c r="U162" s="8">
        <f t="shared" si="36"/>
        <v>0</v>
      </c>
      <c r="V162" s="8">
        <f t="shared" si="37"/>
        <v>0.47779115748097611</v>
      </c>
    </row>
    <row r="163" spans="1:22" x14ac:dyDescent="0.25">
      <c r="A163" t="s">
        <v>389</v>
      </c>
      <c r="B163">
        <v>2015</v>
      </c>
      <c r="C163">
        <v>2015</v>
      </c>
      <c r="D163">
        <v>2016</v>
      </c>
      <c r="E163" s="7">
        <v>30.68260975071443</v>
      </c>
      <c r="F163" s="7">
        <v>7.4141868442999828</v>
      </c>
      <c r="G163" s="7">
        <v>0</v>
      </c>
      <c r="H163" s="7">
        <v>0</v>
      </c>
      <c r="I163" s="4">
        <f>1</f>
        <v>1</v>
      </c>
      <c r="J163" s="4">
        <f t="shared" si="38"/>
        <v>0</v>
      </c>
      <c r="K163" s="4">
        <f t="shared" si="26"/>
        <v>1</v>
      </c>
      <c r="L163" s="4">
        <f t="shared" si="27"/>
        <v>1</v>
      </c>
      <c r="M163" s="4">
        <f t="shared" si="28"/>
        <v>0</v>
      </c>
      <c r="N163" s="4">
        <f t="shared" si="29"/>
        <v>0</v>
      </c>
      <c r="O163" s="4">
        <f t="shared" si="30"/>
        <v>0</v>
      </c>
      <c r="P163" s="4">
        <f t="shared" si="31"/>
        <v>12</v>
      </c>
      <c r="Q163" s="4">
        <f t="shared" si="32"/>
        <v>24</v>
      </c>
      <c r="R163" s="8">
        <f t="shared" si="33"/>
        <v>30.68260975071443</v>
      </c>
      <c r="S163" s="8">
        <f t="shared" si="34"/>
        <v>30.68260975071443</v>
      </c>
      <c r="T163" s="8">
        <f t="shared" si="35"/>
        <v>0</v>
      </c>
      <c r="U163" s="8">
        <f t="shared" si="36"/>
        <v>7.4141868442999828</v>
      </c>
      <c r="V163" s="8">
        <f t="shared" si="37"/>
        <v>0</v>
      </c>
    </row>
    <row r="164" spans="1:22" x14ac:dyDescent="0.25">
      <c r="A164" t="s">
        <v>390</v>
      </c>
      <c r="B164">
        <v>2013</v>
      </c>
      <c r="C164">
        <v>2015</v>
      </c>
      <c r="D164">
        <v>2018</v>
      </c>
      <c r="E164" s="7">
        <v>19.132295647175336</v>
      </c>
      <c r="F164" s="7">
        <v>24.099431801884286</v>
      </c>
      <c r="G164" s="7">
        <v>0</v>
      </c>
      <c r="H164" s="7">
        <v>0</v>
      </c>
      <c r="I164" s="4">
        <f>1</f>
        <v>1</v>
      </c>
      <c r="J164" s="4">
        <f t="shared" si="38"/>
        <v>0</v>
      </c>
      <c r="K164" s="4">
        <f t="shared" si="26"/>
        <v>1</v>
      </c>
      <c r="L164" s="4">
        <f t="shared" si="27"/>
        <v>1</v>
      </c>
      <c r="M164" s="4">
        <f t="shared" si="28"/>
        <v>0</v>
      </c>
      <c r="N164" s="4">
        <f t="shared" si="29"/>
        <v>0</v>
      </c>
      <c r="O164" s="4">
        <f t="shared" si="30"/>
        <v>0</v>
      </c>
      <c r="P164" s="4">
        <f t="shared" si="31"/>
        <v>36</v>
      </c>
      <c r="Q164" s="4">
        <f t="shared" si="32"/>
        <v>48</v>
      </c>
      <c r="R164" s="8">
        <f t="shared" si="33"/>
        <v>19.132295647175336</v>
      </c>
      <c r="S164" s="8">
        <f t="shared" si="34"/>
        <v>19.132295647175336</v>
      </c>
      <c r="T164" s="8">
        <f t="shared" si="35"/>
        <v>0</v>
      </c>
      <c r="U164" s="8">
        <f t="shared" si="36"/>
        <v>24.099431801884286</v>
      </c>
      <c r="V164" s="8">
        <f t="shared" si="37"/>
        <v>0</v>
      </c>
    </row>
    <row r="165" spans="1:22" x14ac:dyDescent="0.25">
      <c r="A165" t="s">
        <v>391</v>
      </c>
      <c r="B165">
        <v>2010</v>
      </c>
      <c r="C165">
        <v>2015</v>
      </c>
      <c r="D165">
        <v>2015</v>
      </c>
      <c r="E165" s="7">
        <v>0</v>
      </c>
      <c r="F165" s="7">
        <v>0.4479225650244073</v>
      </c>
      <c r="G165" s="7">
        <v>0</v>
      </c>
      <c r="H165" s="7">
        <v>0</v>
      </c>
      <c r="I165" s="4">
        <f>1</f>
        <v>1</v>
      </c>
      <c r="J165" s="4">
        <f t="shared" si="38"/>
        <v>0</v>
      </c>
      <c r="K165" s="4">
        <f t="shared" si="26"/>
        <v>1</v>
      </c>
      <c r="L165" s="4">
        <f t="shared" si="27"/>
        <v>0</v>
      </c>
      <c r="M165" s="4">
        <f t="shared" si="28"/>
        <v>0</v>
      </c>
      <c r="N165" s="4">
        <f t="shared" si="29"/>
        <v>1</v>
      </c>
      <c r="O165" s="4">
        <f t="shared" si="30"/>
        <v>0</v>
      </c>
      <c r="P165" s="4">
        <f t="shared" si="31"/>
        <v>72</v>
      </c>
      <c r="Q165" s="4">
        <f t="shared" si="32"/>
        <v>12</v>
      </c>
      <c r="R165" s="8">
        <f t="shared" si="33"/>
        <v>0</v>
      </c>
      <c r="S165" s="8">
        <f t="shared" si="34"/>
        <v>0</v>
      </c>
      <c r="T165" s="8">
        <f t="shared" si="35"/>
        <v>0</v>
      </c>
      <c r="U165" s="8">
        <f t="shared" si="36"/>
        <v>0</v>
      </c>
      <c r="V165" s="8">
        <f t="shared" si="37"/>
        <v>0.4479225650244073</v>
      </c>
    </row>
    <row r="166" spans="1:22" x14ac:dyDescent="0.25">
      <c r="A166" t="s">
        <v>392</v>
      </c>
      <c r="B166">
        <v>2010</v>
      </c>
      <c r="C166">
        <v>2015</v>
      </c>
      <c r="D166">
        <v>2015</v>
      </c>
      <c r="E166" s="7">
        <v>0</v>
      </c>
      <c r="F166" s="7">
        <v>0</v>
      </c>
      <c r="G166" s="7">
        <v>0</v>
      </c>
      <c r="H166" s="7">
        <v>0</v>
      </c>
      <c r="I166" s="4">
        <f>1</f>
        <v>1</v>
      </c>
      <c r="J166" s="4">
        <f t="shared" si="38"/>
        <v>0</v>
      </c>
      <c r="K166" s="4">
        <f t="shared" si="26"/>
        <v>1</v>
      </c>
      <c r="L166" s="4">
        <f t="shared" si="27"/>
        <v>0</v>
      </c>
      <c r="M166" s="4">
        <f t="shared" si="28"/>
        <v>0</v>
      </c>
      <c r="N166" s="4">
        <f t="shared" si="29"/>
        <v>0</v>
      </c>
      <c r="O166" s="4">
        <f t="shared" si="30"/>
        <v>1</v>
      </c>
      <c r="P166" s="4">
        <f t="shared" si="31"/>
        <v>72</v>
      </c>
      <c r="Q166" s="4">
        <f t="shared" si="32"/>
        <v>12</v>
      </c>
      <c r="R166" s="8">
        <f t="shared" si="33"/>
        <v>0</v>
      </c>
      <c r="S166" s="8">
        <f t="shared" si="34"/>
        <v>0</v>
      </c>
      <c r="T166" s="8">
        <f t="shared" si="35"/>
        <v>0</v>
      </c>
      <c r="U166" s="8">
        <f t="shared" si="36"/>
        <v>0</v>
      </c>
      <c r="V166" s="8">
        <f t="shared" si="37"/>
        <v>0</v>
      </c>
    </row>
    <row r="167" spans="1:22" x14ac:dyDescent="0.25">
      <c r="A167" t="s">
        <v>393</v>
      </c>
      <c r="B167">
        <v>2013</v>
      </c>
      <c r="C167">
        <v>2015</v>
      </c>
      <c r="D167">
        <v>2015</v>
      </c>
      <c r="E167" s="7">
        <v>0</v>
      </c>
      <c r="F167" s="7">
        <v>1.1484180201576899</v>
      </c>
      <c r="G167" s="7">
        <v>0</v>
      </c>
      <c r="H167" s="7">
        <v>0</v>
      </c>
      <c r="I167" s="4">
        <f>1</f>
        <v>1</v>
      </c>
      <c r="J167" s="4">
        <f t="shared" si="38"/>
        <v>0</v>
      </c>
      <c r="K167" s="4">
        <f t="shared" si="26"/>
        <v>1</v>
      </c>
      <c r="L167" s="4">
        <f t="shared" si="27"/>
        <v>0</v>
      </c>
      <c r="M167" s="4">
        <f t="shared" si="28"/>
        <v>0</v>
      </c>
      <c r="N167" s="4">
        <f t="shared" si="29"/>
        <v>1</v>
      </c>
      <c r="O167" s="4">
        <f t="shared" si="30"/>
        <v>0</v>
      </c>
      <c r="P167" s="4">
        <f t="shared" si="31"/>
        <v>36</v>
      </c>
      <c r="Q167" s="4">
        <f t="shared" si="32"/>
        <v>12</v>
      </c>
      <c r="R167" s="8">
        <f t="shared" si="33"/>
        <v>0</v>
      </c>
      <c r="S167" s="8">
        <f t="shared" si="34"/>
        <v>0</v>
      </c>
      <c r="T167" s="8">
        <f t="shared" si="35"/>
        <v>0</v>
      </c>
      <c r="U167" s="8">
        <f t="shared" si="36"/>
        <v>0</v>
      </c>
      <c r="V167" s="8">
        <f t="shared" si="37"/>
        <v>1.1484180201576899</v>
      </c>
    </row>
    <row r="168" spans="1:22" x14ac:dyDescent="0.25">
      <c r="A168" t="s">
        <v>394</v>
      </c>
      <c r="B168">
        <v>2015</v>
      </c>
      <c r="C168">
        <v>2015</v>
      </c>
      <c r="D168">
        <v>2016</v>
      </c>
      <c r="E168" s="7">
        <v>0</v>
      </c>
      <c r="F168" s="7">
        <v>1.9899969594185731</v>
      </c>
      <c r="G168" s="7">
        <v>0</v>
      </c>
      <c r="H168" s="7">
        <v>0</v>
      </c>
      <c r="I168" s="4">
        <f>1</f>
        <v>1</v>
      </c>
      <c r="J168" s="4">
        <f t="shared" si="38"/>
        <v>0</v>
      </c>
      <c r="K168" s="4">
        <f t="shared" si="26"/>
        <v>1</v>
      </c>
      <c r="L168" s="4">
        <f t="shared" si="27"/>
        <v>0</v>
      </c>
      <c r="M168" s="4">
        <f t="shared" si="28"/>
        <v>0</v>
      </c>
      <c r="N168" s="4">
        <f t="shared" si="29"/>
        <v>1</v>
      </c>
      <c r="O168" s="4">
        <f t="shared" si="30"/>
        <v>0</v>
      </c>
      <c r="P168" s="4">
        <f t="shared" si="31"/>
        <v>12</v>
      </c>
      <c r="Q168" s="4">
        <f t="shared" si="32"/>
        <v>24</v>
      </c>
      <c r="R168" s="8">
        <f t="shared" si="33"/>
        <v>0</v>
      </c>
      <c r="S168" s="8">
        <f t="shared" si="34"/>
        <v>0</v>
      </c>
      <c r="T168" s="8">
        <f t="shared" si="35"/>
        <v>0</v>
      </c>
      <c r="U168" s="8">
        <f t="shared" si="36"/>
        <v>0</v>
      </c>
      <c r="V168" s="8">
        <f t="shared" si="37"/>
        <v>1.9899969594185731</v>
      </c>
    </row>
    <row r="169" spans="1:22" x14ac:dyDescent="0.25">
      <c r="A169" t="s">
        <v>395</v>
      </c>
      <c r="B169">
        <v>2010</v>
      </c>
      <c r="C169">
        <v>2015</v>
      </c>
      <c r="D169">
        <v>2015</v>
      </c>
      <c r="E169" s="7">
        <v>0</v>
      </c>
      <c r="F169" s="7">
        <v>1.768153406973261</v>
      </c>
      <c r="G169" s="7">
        <v>0</v>
      </c>
      <c r="H169" s="7">
        <v>0</v>
      </c>
      <c r="I169" s="4">
        <f>1</f>
        <v>1</v>
      </c>
      <c r="J169" s="4">
        <f t="shared" si="38"/>
        <v>0</v>
      </c>
      <c r="K169" s="4">
        <f t="shared" si="26"/>
        <v>1</v>
      </c>
      <c r="L169" s="4">
        <f t="shared" si="27"/>
        <v>0</v>
      </c>
      <c r="M169" s="4">
        <f t="shared" si="28"/>
        <v>0</v>
      </c>
      <c r="N169" s="4">
        <f t="shared" si="29"/>
        <v>1</v>
      </c>
      <c r="O169" s="4">
        <f t="shared" si="30"/>
        <v>0</v>
      </c>
      <c r="P169" s="4">
        <f t="shared" si="31"/>
        <v>72</v>
      </c>
      <c r="Q169" s="4">
        <f t="shared" si="32"/>
        <v>12</v>
      </c>
      <c r="R169" s="8">
        <f t="shared" si="33"/>
        <v>0</v>
      </c>
      <c r="S169" s="8">
        <f t="shared" si="34"/>
        <v>0</v>
      </c>
      <c r="T169" s="8">
        <f t="shared" si="35"/>
        <v>0</v>
      </c>
      <c r="U169" s="8">
        <f t="shared" si="36"/>
        <v>0</v>
      </c>
      <c r="V169" s="8">
        <f t="shared" si="37"/>
        <v>1.768153406973261</v>
      </c>
    </row>
    <row r="170" spans="1:22" x14ac:dyDescent="0.25">
      <c r="A170" t="s">
        <v>396</v>
      </c>
      <c r="B170">
        <v>2014</v>
      </c>
      <c r="C170">
        <v>2015</v>
      </c>
      <c r="D170">
        <v>2018</v>
      </c>
      <c r="E170" s="7">
        <v>49.232299844950845</v>
      </c>
      <c r="F170" s="7">
        <v>32.503566154734301</v>
      </c>
      <c r="G170" s="7">
        <v>0</v>
      </c>
      <c r="H170" s="7">
        <v>0</v>
      </c>
      <c r="I170" s="4">
        <f>1</f>
        <v>1</v>
      </c>
      <c r="J170" s="4">
        <f t="shared" si="38"/>
        <v>0</v>
      </c>
      <c r="K170" s="4">
        <f t="shared" si="26"/>
        <v>1</v>
      </c>
      <c r="L170" s="4">
        <f t="shared" si="27"/>
        <v>1</v>
      </c>
      <c r="M170" s="4">
        <f t="shared" si="28"/>
        <v>0</v>
      </c>
      <c r="N170" s="4">
        <f t="shared" si="29"/>
        <v>0</v>
      </c>
      <c r="O170" s="4">
        <f t="shared" si="30"/>
        <v>0</v>
      </c>
      <c r="P170" s="4">
        <f t="shared" si="31"/>
        <v>24</v>
      </c>
      <c r="Q170" s="4">
        <f t="shared" si="32"/>
        <v>48</v>
      </c>
      <c r="R170" s="8">
        <f t="shared" si="33"/>
        <v>49.232299844950845</v>
      </c>
      <c r="S170" s="8">
        <f t="shared" si="34"/>
        <v>49.232299844950845</v>
      </c>
      <c r="T170" s="8">
        <f t="shared" si="35"/>
        <v>0</v>
      </c>
      <c r="U170" s="8">
        <f t="shared" si="36"/>
        <v>32.503566154734301</v>
      </c>
      <c r="V170" s="8">
        <f t="shared" si="37"/>
        <v>0</v>
      </c>
    </row>
    <row r="171" spans="1:22" x14ac:dyDescent="0.25">
      <c r="A171" t="s">
        <v>397</v>
      </c>
      <c r="B171">
        <v>2014</v>
      </c>
      <c r="C171">
        <v>2015</v>
      </c>
      <c r="D171">
        <v>2015</v>
      </c>
      <c r="E171" s="7">
        <v>0</v>
      </c>
      <c r="F171" s="7">
        <v>0.81098840769350511</v>
      </c>
      <c r="G171" s="7">
        <v>0</v>
      </c>
      <c r="H171" s="7">
        <v>0</v>
      </c>
      <c r="I171" s="4">
        <f>1</f>
        <v>1</v>
      </c>
      <c r="J171" s="4">
        <f t="shared" si="38"/>
        <v>0</v>
      </c>
      <c r="K171" s="4">
        <f t="shared" si="26"/>
        <v>1</v>
      </c>
      <c r="L171" s="4">
        <f t="shared" si="27"/>
        <v>0</v>
      </c>
      <c r="M171" s="4">
        <f t="shared" si="28"/>
        <v>0</v>
      </c>
      <c r="N171" s="4">
        <f t="shared" si="29"/>
        <v>1</v>
      </c>
      <c r="O171" s="4">
        <f t="shared" si="30"/>
        <v>0</v>
      </c>
      <c r="P171" s="4">
        <f t="shared" si="31"/>
        <v>24</v>
      </c>
      <c r="Q171" s="4">
        <f t="shared" si="32"/>
        <v>12</v>
      </c>
      <c r="R171" s="8">
        <f t="shared" si="33"/>
        <v>0</v>
      </c>
      <c r="S171" s="8">
        <f t="shared" si="34"/>
        <v>0</v>
      </c>
      <c r="T171" s="8">
        <f t="shared" si="35"/>
        <v>0</v>
      </c>
      <c r="U171" s="8">
        <f t="shared" si="36"/>
        <v>0</v>
      </c>
      <c r="V171" s="8">
        <f t="shared" si="37"/>
        <v>0.81098840769350511</v>
      </c>
    </row>
    <row r="172" spans="1:22" x14ac:dyDescent="0.25">
      <c r="A172" t="s">
        <v>398</v>
      </c>
      <c r="B172">
        <v>2014</v>
      </c>
      <c r="C172">
        <v>2015</v>
      </c>
      <c r="D172">
        <v>2015</v>
      </c>
      <c r="E172" s="7">
        <v>0</v>
      </c>
      <c r="F172" s="7">
        <v>0.49344872106408399</v>
      </c>
      <c r="G172" s="7">
        <v>0</v>
      </c>
      <c r="H172" s="7">
        <v>0</v>
      </c>
      <c r="I172" s="4">
        <f>1</f>
        <v>1</v>
      </c>
      <c r="J172" s="4">
        <f t="shared" si="38"/>
        <v>0</v>
      </c>
      <c r="K172" s="4">
        <f t="shared" si="26"/>
        <v>1</v>
      </c>
      <c r="L172" s="4">
        <f t="shared" si="27"/>
        <v>0</v>
      </c>
      <c r="M172" s="4">
        <f t="shared" si="28"/>
        <v>0</v>
      </c>
      <c r="N172" s="4">
        <f t="shared" si="29"/>
        <v>1</v>
      </c>
      <c r="O172" s="4">
        <f t="shared" si="30"/>
        <v>0</v>
      </c>
      <c r="P172" s="4">
        <f t="shared" si="31"/>
        <v>24</v>
      </c>
      <c r="Q172" s="4">
        <f t="shared" si="32"/>
        <v>12</v>
      </c>
      <c r="R172" s="8">
        <f t="shared" si="33"/>
        <v>0</v>
      </c>
      <c r="S172" s="8">
        <f t="shared" si="34"/>
        <v>0</v>
      </c>
      <c r="T172" s="8">
        <f t="shared" si="35"/>
        <v>0</v>
      </c>
      <c r="U172" s="8">
        <f t="shared" si="36"/>
        <v>0</v>
      </c>
      <c r="V172" s="8">
        <f t="shared" si="37"/>
        <v>0.49344872106408399</v>
      </c>
    </row>
    <row r="173" spans="1:22" x14ac:dyDescent="0.25">
      <c r="A173" t="s">
        <v>399</v>
      </c>
      <c r="B173">
        <v>2014</v>
      </c>
      <c r="C173">
        <v>2015</v>
      </c>
      <c r="D173">
        <v>2015</v>
      </c>
      <c r="E173" s="7">
        <v>0</v>
      </c>
      <c r="F173" s="7">
        <v>0</v>
      </c>
      <c r="G173" s="7">
        <v>0</v>
      </c>
      <c r="H173" s="7">
        <v>0</v>
      </c>
      <c r="I173" s="4">
        <f>1</f>
        <v>1</v>
      </c>
      <c r="J173" s="4">
        <f t="shared" si="38"/>
        <v>0</v>
      </c>
      <c r="K173" s="4">
        <f t="shared" si="26"/>
        <v>1</v>
      </c>
      <c r="L173" s="4">
        <f t="shared" si="27"/>
        <v>0</v>
      </c>
      <c r="M173" s="4">
        <f t="shared" si="28"/>
        <v>0</v>
      </c>
      <c r="N173" s="4">
        <f t="shared" si="29"/>
        <v>0</v>
      </c>
      <c r="O173" s="4">
        <f t="shared" si="30"/>
        <v>1</v>
      </c>
      <c r="P173" s="4">
        <f t="shared" si="31"/>
        <v>24</v>
      </c>
      <c r="Q173" s="4">
        <f t="shared" si="32"/>
        <v>12</v>
      </c>
      <c r="R173" s="8">
        <f t="shared" si="33"/>
        <v>0</v>
      </c>
      <c r="S173" s="8">
        <f t="shared" si="34"/>
        <v>0</v>
      </c>
      <c r="T173" s="8">
        <f t="shared" si="35"/>
        <v>0</v>
      </c>
      <c r="U173" s="8">
        <f t="shared" si="36"/>
        <v>0</v>
      </c>
      <c r="V173" s="8">
        <f t="shared" si="37"/>
        <v>0</v>
      </c>
    </row>
    <row r="174" spans="1:22" x14ac:dyDescent="0.25">
      <c r="A174" t="s">
        <v>400</v>
      </c>
      <c r="B174">
        <v>2010</v>
      </c>
      <c r="C174">
        <v>2015</v>
      </c>
      <c r="D174">
        <v>2015</v>
      </c>
      <c r="E174" s="7">
        <v>0</v>
      </c>
      <c r="F174" s="7">
        <v>0</v>
      </c>
      <c r="G174" s="7">
        <v>0</v>
      </c>
      <c r="H174" s="7">
        <v>0</v>
      </c>
      <c r="I174" s="4">
        <f>1</f>
        <v>1</v>
      </c>
      <c r="J174" s="4">
        <f t="shared" si="38"/>
        <v>0</v>
      </c>
      <c r="K174" s="4">
        <f t="shared" si="26"/>
        <v>1</v>
      </c>
      <c r="L174" s="4">
        <f t="shared" si="27"/>
        <v>0</v>
      </c>
      <c r="M174" s="4">
        <f t="shared" si="28"/>
        <v>0</v>
      </c>
      <c r="N174" s="4">
        <f t="shared" si="29"/>
        <v>0</v>
      </c>
      <c r="O174" s="4">
        <f t="shared" si="30"/>
        <v>1</v>
      </c>
      <c r="P174" s="4">
        <f t="shared" si="31"/>
        <v>72</v>
      </c>
      <c r="Q174" s="4">
        <f t="shared" si="32"/>
        <v>12</v>
      </c>
      <c r="R174" s="8">
        <f t="shared" si="33"/>
        <v>0</v>
      </c>
      <c r="S174" s="8">
        <f t="shared" si="34"/>
        <v>0</v>
      </c>
      <c r="T174" s="8">
        <f t="shared" si="35"/>
        <v>0</v>
      </c>
      <c r="U174" s="8">
        <f t="shared" si="36"/>
        <v>0</v>
      </c>
      <c r="V174" s="8">
        <f t="shared" si="37"/>
        <v>0</v>
      </c>
    </row>
    <row r="175" spans="1:22" x14ac:dyDescent="0.25">
      <c r="A175" t="s">
        <v>401</v>
      </c>
      <c r="B175">
        <v>2010</v>
      </c>
      <c r="C175">
        <v>2015</v>
      </c>
      <c r="D175">
        <v>2018</v>
      </c>
      <c r="E175" s="7">
        <v>0</v>
      </c>
      <c r="F175" s="7">
        <v>17.499376518323086</v>
      </c>
      <c r="G175" s="7">
        <v>0</v>
      </c>
      <c r="H175" s="7">
        <v>0</v>
      </c>
      <c r="I175" s="4">
        <f>1</f>
        <v>1</v>
      </c>
      <c r="J175" s="4">
        <f t="shared" si="38"/>
        <v>0</v>
      </c>
      <c r="K175" s="4">
        <f t="shared" si="26"/>
        <v>1</v>
      </c>
      <c r="L175" s="4">
        <f t="shared" si="27"/>
        <v>0</v>
      </c>
      <c r="M175" s="4">
        <f t="shared" si="28"/>
        <v>0</v>
      </c>
      <c r="N175" s="4">
        <f t="shared" si="29"/>
        <v>1</v>
      </c>
      <c r="O175" s="4">
        <f t="shared" si="30"/>
        <v>0</v>
      </c>
      <c r="P175" s="4">
        <f t="shared" si="31"/>
        <v>72</v>
      </c>
      <c r="Q175" s="4">
        <f t="shared" si="32"/>
        <v>48</v>
      </c>
      <c r="R175" s="8">
        <f t="shared" si="33"/>
        <v>0</v>
      </c>
      <c r="S175" s="8">
        <f t="shared" si="34"/>
        <v>0</v>
      </c>
      <c r="T175" s="8">
        <f t="shared" si="35"/>
        <v>0</v>
      </c>
      <c r="U175" s="8">
        <f t="shared" si="36"/>
        <v>0</v>
      </c>
      <c r="V175" s="8">
        <f t="shared" si="37"/>
        <v>17.499376518323086</v>
      </c>
    </row>
    <row r="176" spans="1:22" x14ac:dyDescent="0.25">
      <c r="A176" t="s">
        <v>402</v>
      </c>
      <c r="B176">
        <v>2011</v>
      </c>
      <c r="C176">
        <v>2015</v>
      </c>
      <c r="D176">
        <v>2016</v>
      </c>
      <c r="E176" s="7">
        <v>0</v>
      </c>
      <c r="F176" s="7">
        <v>2.9099649992894934</v>
      </c>
      <c r="G176" s="7">
        <v>0</v>
      </c>
      <c r="H176" s="7">
        <v>0</v>
      </c>
      <c r="I176" s="4">
        <f>1</f>
        <v>1</v>
      </c>
      <c r="J176" s="4">
        <f t="shared" si="38"/>
        <v>0</v>
      </c>
      <c r="K176" s="4">
        <f t="shared" si="26"/>
        <v>1</v>
      </c>
      <c r="L176" s="4">
        <f t="shared" si="27"/>
        <v>0</v>
      </c>
      <c r="M176" s="4">
        <f t="shared" si="28"/>
        <v>0</v>
      </c>
      <c r="N176" s="4">
        <f t="shared" si="29"/>
        <v>1</v>
      </c>
      <c r="O176" s="4">
        <f t="shared" si="30"/>
        <v>0</v>
      </c>
      <c r="P176" s="4">
        <f t="shared" si="31"/>
        <v>60</v>
      </c>
      <c r="Q176" s="4">
        <f t="shared" si="32"/>
        <v>24</v>
      </c>
      <c r="R176" s="8">
        <f t="shared" si="33"/>
        <v>0</v>
      </c>
      <c r="S176" s="8">
        <f t="shared" si="34"/>
        <v>0</v>
      </c>
      <c r="T176" s="8">
        <f t="shared" si="35"/>
        <v>0</v>
      </c>
      <c r="U176" s="8">
        <f t="shared" si="36"/>
        <v>0</v>
      </c>
      <c r="V176" s="8">
        <f t="shared" si="37"/>
        <v>2.9099649992894934</v>
      </c>
    </row>
    <row r="177" spans="1:22" x14ac:dyDescent="0.25">
      <c r="A177" t="s">
        <v>403</v>
      </c>
      <c r="B177">
        <v>2015</v>
      </c>
      <c r="C177">
        <v>2015</v>
      </c>
      <c r="D177">
        <v>2018</v>
      </c>
      <c r="E177" s="7">
        <v>0</v>
      </c>
      <c r="F177" s="7">
        <v>0</v>
      </c>
      <c r="G177" s="7">
        <v>0</v>
      </c>
      <c r="H177" s="7">
        <v>0</v>
      </c>
      <c r="I177" s="4">
        <f>1</f>
        <v>1</v>
      </c>
      <c r="J177" s="4">
        <f t="shared" si="38"/>
        <v>0</v>
      </c>
      <c r="K177" s="4">
        <f t="shared" si="26"/>
        <v>1</v>
      </c>
      <c r="L177" s="4">
        <f t="shared" si="27"/>
        <v>0</v>
      </c>
      <c r="M177" s="4">
        <f t="shared" si="28"/>
        <v>0</v>
      </c>
      <c r="N177" s="4">
        <f t="shared" si="29"/>
        <v>0</v>
      </c>
      <c r="O177" s="4">
        <f t="shared" si="30"/>
        <v>1</v>
      </c>
      <c r="P177" s="4">
        <f t="shared" si="31"/>
        <v>12</v>
      </c>
      <c r="Q177" s="4">
        <f t="shared" si="32"/>
        <v>48</v>
      </c>
      <c r="R177" s="8">
        <f t="shared" si="33"/>
        <v>0</v>
      </c>
      <c r="S177" s="8">
        <f t="shared" si="34"/>
        <v>0</v>
      </c>
      <c r="T177" s="8">
        <f t="shared" si="35"/>
        <v>0</v>
      </c>
      <c r="U177" s="8">
        <f t="shared" si="36"/>
        <v>0</v>
      </c>
      <c r="V177" s="8">
        <f t="shared" si="37"/>
        <v>0</v>
      </c>
    </row>
    <row r="178" spans="1:22" x14ac:dyDescent="0.25">
      <c r="A178" t="s">
        <v>404</v>
      </c>
      <c r="B178">
        <v>2013</v>
      </c>
      <c r="C178">
        <v>2015</v>
      </c>
      <c r="D178">
        <v>2016</v>
      </c>
      <c r="E178" s="7">
        <v>0</v>
      </c>
      <c r="F178" s="7">
        <v>4.1312047662222602</v>
      </c>
      <c r="G178" s="7">
        <v>0</v>
      </c>
      <c r="H178" s="7">
        <v>0</v>
      </c>
      <c r="I178" s="4">
        <f>1</f>
        <v>1</v>
      </c>
      <c r="J178" s="4">
        <f t="shared" si="38"/>
        <v>0</v>
      </c>
      <c r="K178" s="4">
        <f t="shared" si="26"/>
        <v>1</v>
      </c>
      <c r="L178" s="4">
        <f t="shared" si="27"/>
        <v>0</v>
      </c>
      <c r="M178" s="4">
        <f t="shared" si="28"/>
        <v>0</v>
      </c>
      <c r="N178" s="4">
        <f t="shared" si="29"/>
        <v>1</v>
      </c>
      <c r="O178" s="4">
        <f t="shared" si="30"/>
        <v>0</v>
      </c>
      <c r="P178" s="4">
        <f t="shared" si="31"/>
        <v>36</v>
      </c>
      <c r="Q178" s="4">
        <f t="shared" si="32"/>
        <v>24</v>
      </c>
      <c r="R178" s="8">
        <f t="shared" si="33"/>
        <v>0</v>
      </c>
      <c r="S178" s="8">
        <f t="shared" si="34"/>
        <v>0</v>
      </c>
      <c r="T178" s="8">
        <f t="shared" si="35"/>
        <v>0</v>
      </c>
      <c r="U178" s="8">
        <f t="shared" si="36"/>
        <v>0</v>
      </c>
      <c r="V178" s="8">
        <f t="shared" si="37"/>
        <v>4.1312047662222602</v>
      </c>
    </row>
    <row r="179" spans="1:22" x14ac:dyDescent="0.25">
      <c r="A179" t="s">
        <v>405</v>
      </c>
      <c r="B179">
        <v>2015</v>
      </c>
      <c r="C179">
        <v>2015</v>
      </c>
      <c r="D179">
        <v>2016</v>
      </c>
      <c r="E179" s="7">
        <v>36.420877871226523</v>
      </c>
      <c r="F179" s="7">
        <v>16.724118308613981</v>
      </c>
      <c r="G179" s="7">
        <v>0</v>
      </c>
      <c r="H179" s="7">
        <v>0</v>
      </c>
      <c r="I179" s="4">
        <f>1</f>
        <v>1</v>
      </c>
      <c r="J179" s="4">
        <f t="shared" si="38"/>
        <v>0</v>
      </c>
      <c r="K179" s="4">
        <f t="shared" si="26"/>
        <v>1</v>
      </c>
      <c r="L179" s="4">
        <f t="shared" si="27"/>
        <v>1</v>
      </c>
      <c r="M179" s="4">
        <f t="shared" si="28"/>
        <v>0</v>
      </c>
      <c r="N179" s="4">
        <f t="shared" si="29"/>
        <v>0</v>
      </c>
      <c r="O179" s="4">
        <f t="shared" si="30"/>
        <v>0</v>
      </c>
      <c r="P179" s="4">
        <f t="shared" si="31"/>
        <v>12</v>
      </c>
      <c r="Q179" s="4">
        <f t="shared" si="32"/>
        <v>24</v>
      </c>
      <c r="R179" s="8">
        <f t="shared" si="33"/>
        <v>36.420877871226523</v>
      </c>
      <c r="S179" s="8">
        <f t="shared" si="34"/>
        <v>36.420877871226523</v>
      </c>
      <c r="T179" s="8">
        <f t="shared" si="35"/>
        <v>0</v>
      </c>
      <c r="U179" s="8">
        <f t="shared" si="36"/>
        <v>16.724118308613981</v>
      </c>
      <c r="V179" s="8">
        <f t="shared" si="37"/>
        <v>0</v>
      </c>
    </row>
    <row r="180" spans="1:22" x14ac:dyDescent="0.25">
      <c r="A180" t="s">
        <v>406</v>
      </c>
      <c r="B180">
        <v>2010</v>
      </c>
      <c r="C180">
        <v>2015</v>
      </c>
      <c r="E180" s="7">
        <v>0</v>
      </c>
      <c r="F180" s="7">
        <v>0</v>
      </c>
      <c r="G180" s="7">
        <v>41.342492863435581</v>
      </c>
      <c r="H180" s="7">
        <v>31.521782862118791</v>
      </c>
      <c r="I180" s="4">
        <f>1</f>
        <v>1</v>
      </c>
      <c r="J180" s="4">
        <f t="shared" si="38"/>
        <v>1</v>
      </c>
      <c r="K180" s="4">
        <f t="shared" si="26"/>
        <v>0</v>
      </c>
      <c r="L180" s="4">
        <f t="shared" si="27"/>
        <v>0</v>
      </c>
      <c r="M180" s="4">
        <f t="shared" si="28"/>
        <v>0</v>
      </c>
      <c r="N180" s="4">
        <f t="shared" si="29"/>
        <v>0</v>
      </c>
      <c r="O180" s="4">
        <f t="shared" si="30"/>
        <v>0</v>
      </c>
      <c r="P180" s="4">
        <f t="shared" si="31"/>
        <v>72</v>
      </c>
      <c r="Q180" s="4">
        <f t="shared" si="32"/>
        <v>-24168</v>
      </c>
      <c r="R180" s="8">
        <f t="shared" si="33"/>
        <v>0</v>
      </c>
      <c r="S180" s="8">
        <f t="shared" si="34"/>
        <v>0</v>
      </c>
      <c r="T180" s="8">
        <f t="shared" si="35"/>
        <v>0</v>
      </c>
      <c r="U180" s="8">
        <f t="shared" si="36"/>
        <v>0</v>
      </c>
      <c r="V180" s="8">
        <f t="shared" si="37"/>
        <v>0</v>
      </c>
    </row>
    <row r="181" spans="1:22" x14ac:dyDescent="0.25">
      <c r="A181" t="s">
        <v>407</v>
      </c>
      <c r="B181">
        <v>2014</v>
      </c>
      <c r="C181">
        <v>2015</v>
      </c>
      <c r="D181">
        <v>2015</v>
      </c>
      <c r="E181" s="7">
        <v>0</v>
      </c>
      <c r="F181" s="7">
        <v>1.5591642129085648</v>
      </c>
      <c r="G181" s="7">
        <v>0</v>
      </c>
      <c r="H181" s="7">
        <v>0</v>
      </c>
      <c r="I181" s="4">
        <f>1</f>
        <v>1</v>
      </c>
      <c r="J181" s="4">
        <f t="shared" si="38"/>
        <v>0</v>
      </c>
      <c r="K181" s="4">
        <f t="shared" si="26"/>
        <v>1</v>
      </c>
      <c r="L181" s="4">
        <f t="shared" si="27"/>
        <v>0</v>
      </c>
      <c r="M181" s="4">
        <f t="shared" si="28"/>
        <v>0</v>
      </c>
      <c r="N181" s="4">
        <f t="shared" si="29"/>
        <v>1</v>
      </c>
      <c r="O181" s="4">
        <f t="shared" si="30"/>
        <v>0</v>
      </c>
      <c r="P181" s="4">
        <f t="shared" si="31"/>
        <v>24</v>
      </c>
      <c r="Q181" s="4">
        <f t="shared" si="32"/>
        <v>12</v>
      </c>
      <c r="R181" s="8">
        <f t="shared" si="33"/>
        <v>0</v>
      </c>
      <c r="S181" s="8">
        <f t="shared" si="34"/>
        <v>0</v>
      </c>
      <c r="T181" s="8">
        <f t="shared" si="35"/>
        <v>0</v>
      </c>
      <c r="U181" s="8">
        <f t="shared" si="36"/>
        <v>0</v>
      </c>
      <c r="V181" s="8">
        <f t="shared" si="37"/>
        <v>1.5591642129085648</v>
      </c>
    </row>
    <row r="182" spans="1:22" x14ac:dyDescent="0.25">
      <c r="A182" t="s">
        <v>408</v>
      </c>
      <c r="B182">
        <v>2010</v>
      </c>
      <c r="C182">
        <v>2015</v>
      </c>
      <c r="D182">
        <v>2015</v>
      </c>
      <c r="E182" s="7">
        <v>0</v>
      </c>
      <c r="F182" s="7">
        <v>1.5624743292066465</v>
      </c>
      <c r="G182" s="7">
        <v>0</v>
      </c>
      <c r="H182" s="7">
        <v>0</v>
      </c>
      <c r="I182" s="4">
        <f>1</f>
        <v>1</v>
      </c>
      <c r="J182" s="4">
        <f t="shared" si="38"/>
        <v>0</v>
      </c>
      <c r="K182" s="4">
        <f t="shared" si="26"/>
        <v>1</v>
      </c>
      <c r="L182" s="4">
        <f t="shared" si="27"/>
        <v>0</v>
      </c>
      <c r="M182" s="4">
        <f t="shared" si="28"/>
        <v>0</v>
      </c>
      <c r="N182" s="4">
        <f t="shared" si="29"/>
        <v>1</v>
      </c>
      <c r="O182" s="4">
        <f t="shared" si="30"/>
        <v>0</v>
      </c>
      <c r="P182" s="4">
        <f t="shared" si="31"/>
        <v>72</v>
      </c>
      <c r="Q182" s="4">
        <f t="shared" si="32"/>
        <v>12</v>
      </c>
      <c r="R182" s="8">
        <f t="shared" si="33"/>
        <v>0</v>
      </c>
      <c r="S182" s="8">
        <f t="shared" si="34"/>
        <v>0</v>
      </c>
      <c r="T182" s="8">
        <f t="shared" si="35"/>
        <v>0</v>
      </c>
      <c r="U182" s="8">
        <f t="shared" si="36"/>
        <v>0</v>
      </c>
      <c r="V182" s="8">
        <f t="shared" si="37"/>
        <v>1.5624743292066465</v>
      </c>
    </row>
    <row r="183" spans="1:22" x14ac:dyDescent="0.25">
      <c r="A183" t="s">
        <v>409</v>
      </c>
      <c r="B183">
        <v>2014</v>
      </c>
      <c r="C183">
        <v>2015</v>
      </c>
      <c r="D183">
        <v>2017</v>
      </c>
      <c r="E183" s="7">
        <v>0</v>
      </c>
      <c r="F183" s="7">
        <v>14.553892800154719</v>
      </c>
      <c r="G183" s="7">
        <v>0</v>
      </c>
      <c r="H183" s="7">
        <v>0</v>
      </c>
      <c r="I183" s="4">
        <f>1</f>
        <v>1</v>
      </c>
      <c r="J183" s="4">
        <f t="shared" si="38"/>
        <v>0</v>
      </c>
      <c r="K183" s="4">
        <f t="shared" si="26"/>
        <v>1</v>
      </c>
      <c r="L183" s="4">
        <f t="shared" si="27"/>
        <v>0</v>
      </c>
      <c r="M183" s="4">
        <f t="shared" si="28"/>
        <v>0</v>
      </c>
      <c r="N183" s="4">
        <f t="shared" si="29"/>
        <v>1</v>
      </c>
      <c r="O183" s="4">
        <f t="shared" si="30"/>
        <v>0</v>
      </c>
      <c r="P183" s="4">
        <f t="shared" si="31"/>
        <v>24</v>
      </c>
      <c r="Q183" s="4">
        <f t="shared" si="32"/>
        <v>36</v>
      </c>
      <c r="R183" s="8">
        <f t="shared" si="33"/>
        <v>0</v>
      </c>
      <c r="S183" s="8">
        <f t="shared" si="34"/>
        <v>0</v>
      </c>
      <c r="T183" s="8">
        <f t="shared" si="35"/>
        <v>0</v>
      </c>
      <c r="U183" s="8">
        <f t="shared" si="36"/>
        <v>0</v>
      </c>
      <c r="V183" s="8">
        <f t="shared" si="37"/>
        <v>14.553892800154719</v>
      </c>
    </row>
    <row r="184" spans="1:22" x14ac:dyDescent="0.25">
      <c r="A184" t="s">
        <v>410</v>
      </c>
      <c r="B184">
        <v>2010</v>
      </c>
      <c r="C184">
        <v>2015</v>
      </c>
      <c r="D184">
        <v>2018</v>
      </c>
      <c r="E184" s="7">
        <v>62.141052261242834</v>
      </c>
      <c r="F184" s="7">
        <v>47.846749289514143</v>
      </c>
      <c r="G184" s="7">
        <v>0</v>
      </c>
      <c r="H184" s="7">
        <v>0</v>
      </c>
      <c r="I184" s="4">
        <f>1</f>
        <v>1</v>
      </c>
      <c r="J184" s="4">
        <f t="shared" si="38"/>
        <v>0</v>
      </c>
      <c r="K184" s="4">
        <f t="shared" si="26"/>
        <v>1</v>
      </c>
      <c r="L184" s="4">
        <f t="shared" si="27"/>
        <v>1</v>
      </c>
      <c r="M184" s="4">
        <f t="shared" si="28"/>
        <v>0</v>
      </c>
      <c r="N184" s="4">
        <f t="shared" si="29"/>
        <v>0</v>
      </c>
      <c r="O184" s="4">
        <f t="shared" si="30"/>
        <v>0</v>
      </c>
      <c r="P184" s="4">
        <f t="shared" si="31"/>
        <v>72</v>
      </c>
      <c r="Q184" s="4">
        <f t="shared" si="32"/>
        <v>48</v>
      </c>
      <c r="R184" s="8">
        <f t="shared" si="33"/>
        <v>62.141052261242834</v>
      </c>
      <c r="S184" s="8">
        <f t="shared" si="34"/>
        <v>62.141052261242834</v>
      </c>
      <c r="T184" s="8">
        <f t="shared" si="35"/>
        <v>0</v>
      </c>
      <c r="U184" s="8">
        <f t="shared" si="36"/>
        <v>47.846749289514143</v>
      </c>
      <c r="V184" s="8">
        <f t="shared" si="37"/>
        <v>0</v>
      </c>
    </row>
    <row r="185" spans="1:22" x14ac:dyDescent="0.25">
      <c r="A185" t="s">
        <v>411</v>
      </c>
      <c r="B185">
        <v>2010</v>
      </c>
      <c r="C185">
        <v>2015</v>
      </c>
      <c r="D185">
        <v>2017</v>
      </c>
      <c r="E185" s="7">
        <v>0</v>
      </c>
      <c r="F185" s="7">
        <v>12.142694273957558</v>
      </c>
      <c r="G185" s="7">
        <v>0</v>
      </c>
      <c r="H185" s="7">
        <v>0</v>
      </c>
      <c r="I185" s="4">
        <f>1</f>
        <v>1</v>
      </c>
      <c r="J185" s="4">
        <f t="shared" si="38"/>
        <v>0</v>
      </c>
      <c r="K185" s="4">
        <f t="shared" si="26"/>
        <v>1</v>
      </c>
      <c r="L185" s="4">
        <f t="shared" si="27"/>
        <v>0</v>
      </c>
      <c r="M185" s="4">
        <f t="shared" si="28"/>
        <v>0</v>
      </c>
      <c r="N185" s="4">
        <f t="shared" si="29"/>
        <v>1</v>
      </c>
      <c r="O185" s="4">
        <f t="shared" si="30"/>
        <v>0</v>
      </c>
      <c r="P185" s="4">
        <f t="shared" si="31"/>
        <v>72</v>
      </c>
      <c r="Q185" s="4">
        <f t="shared" si="32"/>
        <v>36</v>
      </c>
      <c r="R185" s="8">
        <f t="shared" si="33"/>
        <v>0</v>
      </c>
      <c r="S185" s="8">
        <f t="shared" si="34"/>
        <v>0</v>
      </c>
      <c r="T185" s="8">
        <f t="shared" si="35"/>
        <v>0</v>
      </c>
      <c r="U185" s="8">
        <f t="shared" si="36"/>
        <v>0</v>
      </c>
      <c r="V185" s="8">
        <f t="shared" si="37"/>
        <v>12.142694273957558</v>
      </c>
    </row>
    <row r="186" spans="1:22" x14ac:dyDescent="0.25">
      <c r="A186" t="s">
        <v>412</v>
      </c>
      <c r="B186">
        <v>2013</v>
      </c>
      <c r="C186">
        <v>2015</v>
      </c>
      <c r="D186">
        <v>2015</v>
      </c>
      <c r="E186" s="7">
        <v>0</v>
      </c>
      <c r="F186" s="7">
        <v>0</v>
      </c>
      <c r="G186" s="7">
        <v>0</v>
      </c>
      <c r="H186" s="7">
        <v>0</v>
      </c>
      <c r="I186" s="4">
        <f>1</f>
        <v>1</v>
      </c>
      <c r="J186" s="4">
        <f t="shared" si="38"/>
        <v>0</v>
      </c>
      <c r="K186" s="4">
        <f t="shared" si="26"/>
        <v>1</v>
      </c>
      <c r="L186" s="4">
        <f t="shared" si="27"/>
        <v>0</v>
      </c>
      <c r="M186" s="4">
        <f t="shared" si="28"/>
        <v>0</v>
      </c>
      <c r="N186" s="4">
        <f t="shared" si="29"/>
        <v>0</v>
      </c>
      <c r="O186" s="4">
        <f t="shared" si="30"/>
        <v>1</v>
      </c>
      <c r="P186" s="4">
        <f t="shared" si="31"/>
        <v>36</v>
      </c>
      <c r="Q186" s="4">
        <f t="shared" si="32"/>
        <v>12</v>
      </c>
      <c r="R186" s="8">
        <f t="shared" si="33"/>
        <v>0</v>
      </c>
      <c r="S186" s="8">
        <f t="shared" si="34"/>
        <v>0</v>
      </c>
      <c r="T186" s="8">
        <f t="shared" si="35"/>
        <v>0</v>
      </c>
      <c r="U186" s="8">
        <f t="shared" si="36"/>
        <v>0</v>
      </c>
      <c r="V186" s="8">
        <f t="shared" si="37"/>
        <v>0</v>
      </c>
    </row>
    <row r="187" spans="1:22" x14ac:dyDescent="0.25">
      <c r="A187" t="s">
        <v>413</v>
      </c>
      <c r="B187">
        <v>2015</v>
      </c>
      <c r="C187">
        <v>2015</v>
      </c>
      <c r="D187">
        <v>2015</v>
      </c>
      <c r="E187" s="7">
        <v>0</v>
      </c>
      <c r="F187" s="7">
        <v>0.74904223623747468</v>
      </c>
      <c r="G187" s="7">
        <v>0</v>
      </c>
      <c r="H187" s="7">
        <v>0</v>
      </c>
      <c r="I187" s="4">
        <f>1</f>
        <v>1</v>
      </c>
      <c r="J187" s="4">
        <f t="shared" si="38"/>
        <v>0</v>
      </c>
      <c r="K187" s="4">
        <f t="shared" si="26"/>
        <v>1</v>
      </c>
      <c r="L187" s="4">
        <f t="shared" si="27"/>
        <v>0</v>
      </c>
      <c r="M187" s="4">
        <f t="shared" si="28"/>
        <v>0</v>
      </c>
      <c r="N187" s="4">
        <f t="shared" si="29"/>
        <v>1</v>
      </c>
      <c r="O187" s="4">
        <f t="shared" si="30"/>
        <v>0</v>
      </c>
      <c r="P187" s="4">
        <f t="shared" si="31"/>
        <v>12</v>
      </c>
      <c r="Q187" s="4">
        <f t="shared" si="32"/>
        <v>12</v>
      </c>
      <c r="R187" s="8">
        <f t="shared" si="33"/>
        <v>0</v>
      </c>
      <c r="S187" s="8">
        <f t="shared" si="34"/>
        <v>0</v>
      </c>
      <c r="T187" s="8">
        <f t="shared" si="35"/>
        <v>0</v>
      </c>
      <c r="U187" s="8">
        <f t="shared" si="36"/>
        <v>0</v>
      </c>
      <c r="V187" s="8">
        <f t="shared" si="37"/>
        <v>0.74904223623747468</v>
      </c>
    </row>
    <row r="188" spans="1:22" x14ac:dyDescent="0.25">
      <c r="A188" t="s">
        <v>414</v>
      </c>
      <c r="B188">
        <v>2011</v>
      </c>
      <c r="C188">
        <v>2015</v>
      </c>
      <c r="D188">
        <v>2015</v>
      </c>
      <c r="E188" s="7">
        <v>0</v>
      </c>
      <c r="F188" s="7">
        <v>0.60500406608635904</v>
      </c>
      <c r="G188" s="7">
        <v>0</v>
      </c>
      <c r="H188" s="7">
        <v>0</v>
      </c>
      <c r="I188" s="4">
        <f>1</f>
        <v>1</v>
      </c>
      <c r="J188" s="4">
        <f t="shared" si="38"/>
        <v>0</v>
      </c>
      <c r="K188" s="4">
        <f t="shared" si="26"/>
        <v>1</v>
      </c>
      <c r="L188" s="4">
        <f t="shared" si="27"/>
        <v>0</v>
      </c>
      <c r="M188" s="4">
        <f t="shared" si="28"/>
        <v>0</v>
      </c>
      <c r="N188" s="4">
        <f t="shared" si="29"/>
        <v>1</v>
      </c>
      <c r="O188" s="4">
        <f t="shared" si="30"/>
        <v>0</v>
      </c>
      <c r="P188" s="4">
        <f t="shared" si="31"/>
        <v>60</v>
      </c>
      <c r="Q188" s="4">
        <f t="shared" si="32"/>
        <v>12</v>
      </c>
      <c r="R188" s="8">
        <f t="shared" si="33"/>
        <v>0</v>
      </c>
      <c r="S188" s="8">
        <f t="shared" si="34"/>
        <v>0</v>
      </c>
      <c r="T188" s="8">
        <f t="shared" si="35"/>
        <v>0</v>
      </c>
      <c r="U188" s="8">
        <f t="shared" si="36"/>
        <v>0</v>
      </c>
      <c r="V188" s="8">
        <f t="shared" si="37"/>
        <v>0.60500406608635904</v>
      </c>
    </row>
    <row r="189" spans="1:22" x14ac:dyDescent="0.25">
      <c r="A189" t="s">
        <v>415</v>
      </c>
      <c r="B189">
        <v>2013</v>
      </c>
      <c r="C189">
        <v>2015</v>
      </c>
      <c r="D189">
        <v>2019</v>
      </c>
      <c r="E189" s="7">
        <v>94.649142770254969</v>
      </c>
      <c r="F189" s="7">
        <v>56.109715452701579</v>
      </c>
      <c r="G189" s="7">
        <v>0</v>
      </c>
      <c r="H189" s="7">
        <v>0</v>
      </c>
      <c r="I189" s="4">
        <f>1</f>
        <v>1</v>
      </c>
      <c r="J189" s="4">
        <f t="shared" si="38"/>
        <v>0</v>
      </c>
      <c r="K189" s="4">
        <f t="shared" si="26"/>
        <v>1</v>
      </c>
      <c r="L189" s="4">
        <f t="shared" si="27"/>
        <v>1</v>
      </c>
      <c r="M189" s="4">
        <f t="shared" si="28"/>
        <v>0</v>
      </c>
      <c r="N189" s="4">
        <f t="shared" si="29"/>
        <v>0</v>
      </c>
      <c r="O189" s="4">
        <f t="shared" si="30"/>
        <v>0</v>
      </c>
      <c r="P189" s="4">
        <f t="shared" si="31"/>
        <v>36</v>
      </c>
      <c r="Q189" s="4">
        <f t="shared" si="32"/>
        <v>60</v>
      </c>
      <c r="R189" s="8">
        <f t="shared" si="33"/>
        <v>94.649142770254969</v>
      </c>
      <c r="S189" s="8">
        <f t="shared" si="34"/>
        <v>94.649142770254969</v>
      </c>
      <c r="T189" s="8">
        <f t="shared" si="35"/>
        <v>0</v>
      </c>
      <c r="U189" s="8">
        <f t="shared" si="36"/>
        <v>56.109715452701579</v>
      </c>
      <c r="V189" s="8">
        <f t="shared" si="37"/>
        <v>0</v>
      </c>
    </row>
    <row r="190" spans="1:22" x14ac:dyDescent="0.25">
      <c r="A190" t="s">
        <v>416</v>
      </c>
      <c r="B190">
        <v>2015</v>
      </c>
      <c r="C190">
        <v>2015</v>
      </c>
      <c r="D190">
        <v>2016</v>
      </c>
      <c r="E190" s="7">
        <v>0</v>
      </c>
      <c r="F190" s="7">
        <v>3.7401904645248436</v>
      </c>
      <c r="G190" s="7">
        <v>0</v>
      </c>
      <c r="H190" s="7">
        <v>0</v>
      </c>
      <c r="I190" s="4">
        <f>1</f>
        <v>1</v>
      </c>
      <c r="J190" s="4">
        <f t="shared" si="38"/>
        <v>0</v>
      </c>
      <c r="K190" s="4">
        <f t="shared" si="26"/>
        <v>1</v>
      </c>
      <c r="L190" s="4">
        <f t="shared" si="27"/>
        <v>0</v>
      </c>
      <c r="M190" s="4">
        <f t="shared" si="28"/>
        <v>0</v>
      </c>
      <c r="N190" s="4">
        <f t="shared" si="29"/>
        <v>1</v>
      </c>
      <c r="O190" s="4">
        <f t="shared" si="30"/>
        <v>0</v>
      </c>
      <c r="P190" s="4">
        <f t="shared" si="31"/>
        <v>12</v>
      </c>
      <c r="Q190" s="4">
        <f t="shared" si="32"/>
        <v>24</v>
      </c>
      <c r="R190" s="8">
        <f t="shared" si="33"/>
        <v>0</v>
      </c>
      <c r="S190" s="8">
        <f t="shared" si="34"/>
        <v>0</v>
      </c>
      <c r="T190" s="8">
        <f t="shared" si="35"/>
        <v>0</v>
      </c>
      <c r="U190" s="8">
        <f t="shared" si="36"/>
        <v>0</v>
      </c>
      <c r="V190" s="8">
        <f t="shared" si="37"/>
        <v>3.7401904645248436</v>
      </c>
    </row>
    <row r="191" spans="1:22" x14ac:dyDescent="0.25">
      <c r="A191" t="s">
        <v>417</v>
      </c>
      <c r="B191">
        <v>2015</v>
      </c>
      <c r="C191">
        <v>2015</v>
      </c>
      <c r="D191">
        <v>2015</v>
      </c>
      <c r="E191" s="7">
        <v>0</v>
      </c>
      <c r="F191" s="7">
        <v>0.64273470747796602</v>
      </c>
      <c r="G191" s="7">
        <v>0</v>
      </c>
      <c r="H191" s="7">
        <v>0</v>
      </c>
      <c r="I191" s="4">
        <f>1</f>
        <v>1</v>
      </c>
      <c r="J191" s="4">
        <f t="shared" si="38"/>
        <v>0</v>
      </c>
      <c r="K191" s="4">
        <f t="shared" si="26"/>
        <v>1</v>
      </c>
      <c r="L191" s="4">
        <f t="shared" si="27"/>
        <v>0</v>
      </c>
      <c r="M191" s="4">
        <f t="shared" si="28"/>
        <v>0</v>
      </c>
      <c r="N191" s="4">
        <f t="shared" si="29"/>
        <v>1</v>
      </c>
      <c r="O191" s="4">
        <f t="shared" si="30"/>
        <v>0</v>
      </c>
      <c r="P191" s="4">
        <f t="shared" si="31"/>
        <v>12</v>
      </c>
      <c r="Q191" s="4">
        <f t="shared" si="32"/>
        <v>12</v>
      </c>
      <c r="R191" s="8">
        <f t="shared" si="33"/>
        <v>0</v>
      </c>
      <c r="S191" s="8">
        <f t="shared" si="34"/>
        <v>0</v>
      </c>
      <c r="T191" s="8">
        <f t="shared" si="35"/>
        <v>0</v>
      </c>
      <c r="U191" s="8">
        <f t="shared" si="36"/>
        <v>0</v>
      </c>
      <c r="V191" s="8">
        <f t="shared" si="37"/>
        <v>0.64273470747796602</v>
      </c>
    </row>
    <row r="192" spans="1:22" x14ac:dyDescent="0.25">
      <c r="A192" t="s">
        <v>418</v>
      </c>
      <c r="B192">
        <v>2015</v>
      </c>
      <c r="C192">
        <v>2015</v>
      </c>
      <c r="D192">
        <v>2016</v>
      </c>
      <c r="E192" s="7">
        <v>0</v>
      </c>
      <c r="F192" s="7">
        <v>3.3181183583500982</v>
      </c>
      <c r="G192" s="7">
        <v>0</v>
      </c>
      <c r="H192" s="7">
        <v>0</v>
      </c>
      <c r="I192" s="4">
        <f>1</f>
        <v>1</v>
      </c>
      <c r="J192" s="4">
        <f t="shared" si="38"/>
        <v>0</v>
      </c>
      <c r="K192" s="4">
        <f t="shared" si="26"/>
        <v>1</v>
      </c>
      <c r="L192" s="4">
        <f t="shared" si="27"/>
        <v>0</v>
      </c>
      <c r="M192" s="4">
        <f t="shared" si="28"/>
        <v>0</v>
      </c>
      <c r="N192" s="4">
        <f t="shared" si="29"/>
        <v>1</v>
      </c>
      <c r="O192" s="4">
        <f t="shared" si="30"/>
        <v>0</v>
      </c>
      <c r="P192" s="4">
        <f t="shared" si="31"/>
        <v>12</v>
      </c>
      <c r="Q192" s="4">
        <f t="shared" si="32"/>
        <v>24</v>
      </c>
      <c r="R192" s="8">
        <f t="shared" si="33"/>
        <v>0</v>
      </c>
      <c r="S192" s="8">
        <f t="shared" si="34"/>
        <v>0</v>
      </c>
      <c r="T192" s="8">
        <f t="shared" si="35"/>
        <v>0</v>
      </c>
      <c r="U192" s="8">
        <f t="shared" si="36"/>
        <v>0</v>
      </c>
      <c r="V192" s="8">
        <f t="shared" si="37"/>
        <v>3.3181183583500982</v>
      </c>
    </row>
    <row r="193" spans="1:22" x14ac:dyDescent="0.25">
      <c r="A193" t="s">
        <v>419</v>
      </c>
      <c r="B193">
        <v>2011</v>
      </c>
      <c r="C193">
        <v>2015</v>
      </c>
      <c r="D193">
        <v>2016</v>
      </c>
      <c r="E193" s="7">
        <v>28.773297145000825</v>
      </c>
      <c r="F193" s="7">
        <v>29.045224861647721</v>
      </c>
      <c r="G193" s="7">
        <v>0</v>
      </c>
      <c r="H193" s="7">
        <v>0</v>
      </c>
      <c r="I193" s="4">
        <f>1</f>
        <v>1</v>
      </c>
      <c r="J193" s="4">
        <f t="shared" si="38"/>
        <v>0</v>
      </c>
      <c r="K193" s="4">
        <f t="shared" si="26"/>
        <v>1</v>
      </c>
      <c r="L193" s="4">
        <f t="shared" si="27"/>
        <v>1</v>
      </c>
      <c r="M193" s="4">
        <f t="shared" si="28"/>
        <v>0</v>
      </c>
      <c r="N193" s="4">
        <f t="shared" si="29"/>
        <v>0</v>
      </c>
      <c r="O193" s="4">
        <f t="shared" si="30"/>
        <v>0</v>
      </c>
      <c r="P193" s="4">
        <f t="shared" si="31"/>
        <v>60</v>
      </c>
      <c r="Q193" s="4">
        <f t="shared" si="32"/>
        <v>24</v>
      </c>
      <c r="R193" s="8">
        <f t="shared" si="33"/>
        <v>28.773297145000825</v>
      </c>
      <c r="S193" s="8">
        <f t="shared" si="34"/>
        <v>28.773297145000825</v>
      </c>
      <c r="T193" s="8">
        <f t="shared" si="35"/>
        <v>0</v>
      </c>
      <c r="U193" s="8">
        <f t="shared" si="36"/>
        <v>29.045224861647721</v>
      </c>
      <c r="V193" s="8">
        <f t="shared" si="37"/>
        <v>0</v>
      </c>
    </row>
    <row r="194" spans="1:22" x14ac:dyDescent="0.25">
      <c r="A194" t="s">
        <v>420</v>
      </c>
      <c r="B194">
        <v>2011</v>
      </c>
      <c r="C194">
        <v>2015</v>
      </c>
      <c r="D194">
        <v>2018</v>
      </c>
      <c r="E194" s="7">
        <v>105.11990836167595</v>
      </c>
      <c r="F194" s="7">
        <v>31.131642552659521</v>
      </c>
      <c r="G194" s="7">
        <v>0</v>
      </c>
      <c r="H194" s="7">
        <v>0</v>
      </c>
      <c r="I194" s="4">
        <f>1</f>
        <v>1</v>
      </c>
      <c r="J194" s="4">
        <f t="shared" si="38"/>
        <v>0</v>
      </c>
      <c r="K194" s="4">
        <f t="shared" ref="K194:K257" si="39">1-J194</f>
        <v>1</v>
      </c>
      <c r="L194" s="4">
        <f t="shared" ref="L194:L257" si="40">(E194&gt;0)*K194</f>
        <v>1</v>
      </c>
      <c r="M194" s="4">
        <f t="shared" ref="M194:M257" si="41">(E194&gt;200)*L194</f>
        <v>0</v>
      </c>
      <c r="N194" s="4">
        <f t="shared" ref="N194:N257" si="42">(F194&gt;0)*K194*(1-L194)</f>
        <v>0</v>
      </c>
      <c r="O194" s="4">
        <f t="shared" ref="O194:O257" si="43">K194-L194-N194</f>
        <v>0</v>
      </c>
      <c r="P194" s="4">
        <f t="shared" ref="P194:P257" si="44">(C194-B194+1)*12</f>
        <v>60</v>
      </c>
      <c r="Q194" s="4">
        <f t="shared" ref="Q194:Q257" si="45">(D194-C194+1)*12</f>
        <v>48</v>
      </c>
      <c r="R194" s="8">
        <f t="shared" ref="R194:R257" si="46">E194*L194</f>
        <v>105.11990836167595</v>
      </c>
      <c r="S194" s="8">
        <f t="shared" ref="S194:S257" si="47">MIN(R194, 200)</f>
        <v>105.11990836167595</v>
      </c>
      <c r="T194" s="8">
        <f t="shared" ref="T194:T257" si="48">R194-S194</f>
        <v>0</v>
      </c>
      <c r="U194" s="8">
        <f t="shared" ref="U194:U257" si="49">F194*L194</f>
        <v>31.131642552659521</v>
      </c>
      <c r="V194" s="8">
        <f t="shared" ref="V194:V257" si="50">F194*N194</f>
        <v>0</v>
      </c>
    </row>
    <row r="195" spans="1:22" x14ac:dyDescent="0.25">
      <c r="A195" t="s">
        <v>421</v>
      </c>
      <c r="B195">
        <v>2012</v>
      </c>
      <c r="C195">
        <v>2015</v>
      </c>
      <c r="D195">
        <v>2016</v>
      </c>
      <c r="E195" s="7">
        <v>19.684989028721812</v>
      </c>
      <c r="F195" s="7">
        <v>14.34456596922829</v>
      </c>
      <c r="G195" s="7">
        <v>0</v>
      </c>
      <c r="H195" s="7">
        <v>0</v>
      </c>
      <c r="I195" s="4">
        <f>1</f>
        <v>1</v>
      </c>
      <c r="J195" s="4">
        <f t="shared" ref="J195:J258" si="51">(D195=0)*1</f>
        <v>0</v>
      </c>
      <c r="K195" s="4">
        <f t="shared" si="39"/>
        <v>1</v>
      </c>
      <c r="L195" s="4">
        <f t="shared" si="40"/>
        <v>1</v>
      </c>
      <c r="M195" s="4">
        <f t="shared" si="41"/>
        <v>0</v>
      </c>
      <c r="N195" s="4">
        <f t="shared" si="42"/>
        <v>0</v>
      </c>
      <c r="O195" s="4">
        <f t="shared" si="43"/>
        <v>0</v>
      </c>
      <c r="P195" s="4">
        <f t="shared" si="44"/>
        <v>48</v>
      </c>
      <c r="Q195" s="4">
        <f t="shared" si="45"/>
        <v>24</v>
      </c>
      <c r="R195" s="8">
        <f t="shared" si="46"/>
        <v>19.684989028721812</v>
      </c>
      <c r="S195" s="8">
        <f t="shared" si="47"/>
        <v>19.684989028721812</v>
      </c>
      <c r="T195" s="8">
        <f t="shared" si="48"/>
        <v>0</v>
      </c>
      <c r="U195" s="8">
        <f t="shared" si="49"/>
        <v>14.34456596922829</v>
      </c>
      <c r="V195" s="8">
        <f t="shared" si="50"/>
        <v>0</v>
      </c>
    </row>
    <row r="196" spans="1:22" x14ac:dyDescent="0.25">
      <c r="A196" t="s">
        <v>422</v>
      </c>
      <c r="B196">
        <v>2011</v>
      </c>
      <c r="C196">
        <v>2015</v>
      </c>
      <c r="D196">
        <v>2017</v>
      </c>
      <c r="E196" s="7">
        <v>0</v>
      </c>
      <c r="F196" s="7">
        <v>0</v>
      </c>
      <c r="G196" s="7">
        <v>0</v>
      </c>
      <c r="H196" s="7">
        <v>0</v>
      </c>
      <c r="I196" s="4">
        <f>1</f>
        <v>1</v>
      </c>
      <c r="J196" s="4">
        <f t="shared" si="51"/>
        <v>0</v>
      </c>
      <c r="K196" s="4">
        <f t="shared" si="39"/>
        <v>1</v>
      </c>
      <c r="L196" s="4">
        <f t="shared" si="40"/>
        <v>0</v>
      </c>
      <c r="M196" s="4">
        <f t="shared" si="41"/>
        <v>0</v>
      </c>
      <c r="N196" s="4">
        <f t="shared" si="42"/>
        <v>0</v>
      </c>
      <c r="O196" s="4">
        <f t="shared" si="43"/>
        <v>1</v>
      </c>
      <c r="P196" s="4">
        <f t="shared" si="44"/>
        <v>60</v>
      </c>
      <c r="Q196" s="4">
        <f t="shared" si="45"/>
        <v>36</v>
      </c>
      <c r="R196" s="8">
        <f t="shared" si="46"/>
        <v>0</v>
      </c>
      <c r="S196" s="8">
        <f t="shared" si="47"/>
        <v>0</v>
      </c>
      <c r="T196" s="8">
        <f t="shared" si="48"/>
        <v>0</v>
      </c>
      <c r="U196" s="8">
        <f t="shared" si="49"/>
        <v>0</v>
      </c>
      <c r="V196" s="8">
        <f t="shared" si="50"/>
        <v>0</v>
      </c>
    </row>
    <row r="197" spans="1:22" x14ac:dyDescent="0.25">
      <c r="A197" t="s">
        <v>423</v>
      </c>
      <c r="B197">
        <v>2011</v>
      </c>
      <c r="C197">
        <v>2015</v>
      </c>
      <c r="D197">
        <v>2018</v>
      </c>
      <c r="E197" s="7">
        <v>470.62669377251876</v>
      </c>
      <c r="F197" s="7">
        <v>55.212117226742919</v>
      </c>
      <c r="G197" s="7">
        <v>0</v>
      </c>
      <c r="H197" s="7">
        <v>0</v>
      </c>
      <c r="I197" s="4">
        <f>1</f>
        <v>1</v>
      </c>
      <c r="J197" s="4">
        <f t="shared" si="51"/>
        <v>0</v>
      </c>
      <c r="K197" s="4">
        <f t="shared" si="39"/>
        <v>1</v>
      </c>
      <c r="L197" s="4">
        <f t="shared" si="40"/>
        <v>1</v>
      </c>
      <c r="M197" s="4">
        <f t="shared" si="41"/>
        <v>1</v>
      </c>
      <c r="N197" s="4">
        <f t="shared" si="42"/>
        <v>0</v>
      </c>
      <c r="O197" s="4">
        <f t="shared" si="43"/>
        <v>0</v>
      </c>
      <c r="P197" s="4">
        <f t="shared" si="44"/>
        <v>60</v>
      </c>
      <c r="Q197" s="4">
        <f t="shared" si="45"/>
        <v>48</v>
      </c>
      <c r="R197" s="8">
        <f t="shared" si="46"/>
        <v>470.62669377251876</v>
      </c>
      <c r="S197" s="8">
        <f t="shared" si="47"/>
        <v>200</v>
      </c>
      <c r="T197" s="8">
        <f t="shared" si="48"/>
        <v>270.62669377251876</v>
      </c>
      <c r="U197" s="8">
        <f t="shared" si="49"/>
        <v>55.212117226742919</v>
      </c>
      <c r="V197" s="8">
        <f t="shared" si="50"/>
        <v>0</v>
      </c>
    </row>
    <row r="198" spans="1:22" x14ac:dyDescent="0.25">
      <c r="A198" t="s">
        <v>424</v>
      </c>
      <c r="B198">
        <v>2011</v>
      </c>
      <c r="C198">
        <v>2015</v>
      </c>
      <c r="D198">
        <v>2017</v>
      </c>
      <c r="E198" s="7">
        <v>56.695361824163733</v>
      </c>
      <c r="F198" s="7">
        <v>16.267949883323613</v>
      </c>
      <c r="G198" s="7">
        <v>0</v>
      </c>
      <c r="H198" s="7">
        <v>0</v>
      </c>
      <c r="I198" s="4">
        <f>1</f>
        <v>1</v>
      </c>
      <c r="J198" s="4">
        <f t="shared" si="51"/>
        <v>0</v>
      </c>
      <c r="K198" s="4">
        <f t="shared" si="39"/>
        <v>1</v>
      </c>
      <c r="L198" s="4">
        <f t="shared" si="40"/>
        <v>1</v>
      </c>
      <c r="M198" s="4">
        <f t="shared" si="41"/>
        <v>0</v>
      </c>
      <c r="N198" s="4">
        <f t="shared" si="42"/>
        <v>0</v>
      </c>
      <c r="O198" s="4">
        <f t="shared" si="43"/>
        <v>0</v>
      </c>
      <c r="P198" s="4">
        <f t="shared" si="44"/>
        <v>60</v>
      </c>
      <c r="Q198" s="4">
        <f t="shared" si="45"/>
        <v>36</v>
      </c>
      <c r="R198" s="8">
        <f t="shared" si="46"/>
        <v>56.695361824163733</v>
      </c>
      <c r="S198" s="8">
        <f t="shared" si="47"/>
        <v>56.695361824163733</v>
      </c>
      <c r="T198" s="8">
        <f t="shared" si="48"/>
        <v>0</v>
      </c>
      <c r="U198" s="8">
        <f t="shared" si="49"/>
        <v>16.267949883323613</v>
      </c>
      <c r="V198" s="8">
        <f t="shared" si="50"/>
        <v>0</v>
      </c>
    </row>
    <row r="199" spans="1:22" x14ac:dyDescent="0.25">
      <c r="A199" t="s">
        <v>425</v>
      </c>
      <c r="B199">
        <v>2015</v>
      </c>
      <c r="C199">
        <v>2015</v>
      </c>
      <c r="D199">
        <v>2017</v>
      </c>
      <c r="E199" s="7">
        <v>0</v>
      </c>
      <c r="F199" s="7">
        <v>8.7396547052739209</v>
      </c>
      <c r="G199" s="7">
        <v>0</v>
      </c>
      <c r="H199" s="7">
        <v>0</v>
      </c>
      <c r="I199" s="4">
        <f>1</f>
        <v>1</v>
      </c>
      <c r="J199" s="4">
        <f t="shared" si="51"/>
        <v>0</v>
      </c>
      <c r="K199" s="4">
        <f t="shared" si="39"/>
        <v>1</v>
      </c>
      <c r="L199" s="4">
        <f t="shared" si="40"/>
        <v>0</v>
      </c>
      <c r="M199" s="4">
        <f t="shared" si="41"/>
        <v>0</v>
      </c>
      <c r="N199" s="4">
        <f t="shared" si="42"/>
        <v>1</v>
      </c>
      <c r="O199" s="4">
        <f t="shared" si="43"/>
        <v>0</v>
      </c>
      <c r="P199" s="4">
        <f t="shared" si="44"/>
        <v>12</v>
      </c>
      <c r="Q199" s="4">
        <f t="shared" si="45"/>
        <v>36</v>
      </c>
      <c r="R199" s="8">
        <f t="shared" si="46"/>
        <v>0</v>
      </c>
      <c r="S199" s="8">
        <f t="shared" si="47"/>
        <v>0</v>
      </c>
      <c r="T199" s="8">
        <f t="shared" si="48"/>
        <v>0</v>
      </c>
      <c r="U199" s="8">
        <f t="shared" si="49"/>
        <v>0</v>
      </c>
      <c r="V199" s="8">
        <f t="shared" si="50"/>
        <v>8.7396547052739209</v>
      </c>
    </row>
    <row r="200" spans="1:22" x14ac:dyDescent="0.25">
      <c r="A200" t="s">
        <v>426</v>
      </c>
      <c r="B200">
        <v>2012</v>
      </c>
      <c r="C200">
        <v>2015</v>
      </c>
      <c r="D200">
        <v>2015</v>
      </c>
      <c r="E200" s="7">
        <v>0</v>
      </c>
      <c r="F200" s="7">
        <v>0.70150918682483177</v>
      </c>
      <c r="G200" s="7">
        <v>0</v>
      </c>
      <c r="H200" s="7">
        <v>0</v>
      </c>
      <c r="I200" s="4">
        <f>1</f>
        <v>1</v>
      </c>
      <c r="J200" s="4">
        <f t="shared" si="51"/>
        <v>0</v>
      </c>
      <c r="K200" s="4">
        <f t="shared" si="39"/>
        <v>1</v>
      </c>
      <c r="L200" s="4">
        <f t="shared" si="40"/>
        <v>0</v>
      </c>
      <c r="M200" s="4">
        <f t="shared" si="41"/>
        <v>0</v>
      </c>
      <c r="N200" s="4">
        <f t="shared" si="42"/>
        <v>1</v>
      </c>
      <c r="O200" s="4">
        <f t="shared" si="43"/>
        <v>0</v>
      </c>
      <c r="P200" s="4">
        <f t="shared" si="44"/>
        <v>48</v>
      </c>
      <c r="Q200" s="4">
        <f t="shared" si="45"/>
        <v>12</v>
      </c>
      <c r="R200" s="8">
        <f t="shared" si="46"/>
        <v>0</v>
      </c>
      <c r="S200" s="8">
        <f t="shared" si="47"/>
        <v>0</v>
      </c>
      <c r="T200" s="8">
        <f t="shared" si="48"/>
        <v>0</v>
      </c>
      <c r="U200" s="8">
        <f t="shared" si="49"/>
        <v>0</v>
      </c>
      <c r="V200" s="8">
        <f t="shared" si="50"/>
        <v>0.70150918682483177</v>
      </c>
    </row>
    <row r="201" spans="1:22" x14ac:dyDescent="0.25">
      <c r="A201" t="s">
        <v>427</v>
      </c>
      <c r="B201">
        <v>2012</v>
      </c>
      <c r="C201">
        <v>2015</v>
      </c>
      <c r="D201">
        <v>2015</v>
      </c>
      <c r="E201" s="7">
        <v>0</v>
      </c>
      <c r="F201" s="7">
        <v>0.89840232743818171</v>
      </c>
      <c r="G201" s="7">
        <v>0</v>
      </c>
      <c r="H201" s="7">
        <v>0</v>
      </c>
      <c r="I201" s="4">
        <f>1</f>
        <v>1</v>
      </c>
      <c r="J201" s="4">
        <f t="shared" si="51"/>
        <v>0</v>
      </c>
      <c r="K201" s="4">
        <f t="shared" si="39"/>
        <v>1</v>
      </c>
      <c r="L201" s="4">
        <f t="shared" si="40"/>
        <v>0</v>
      </c>
      <c r="M201" s="4">
        <f t="shared" si="41"/>
        <v>0</v>
      </c>
      <c r="N201" s="4">
        <f t="shared" si="42"/>
        <v>1</v>
      </c>
      <c r="O201" s="4">
        <f t="shared" si="43"/>
        <v>0</v>
      </c>
      <c r="P201" s="4">
        <f t="shared" si="44"/>
        <v>48</v>
      </c>
      <c r="Q201" s="4">
        <f t="shared" si="45"/>
        <v>12</v>
      </c>
      <c r="R201" s="8">
        <f t="shared" si="46"/>
        <v>0</v>
      </c>
      <c r="S201" s="8">
        <f t="shared" si="47"/>
        <v>0</v>
      </c>
      <c r="T201" s="8">
        <f t="shared" si="48"/>
        <v>0</v>
      </c>
      <c r="U201" s="8">
        <f t="shared" si="49"/>
        <v>0</v>
      </c>
      <c r="V201" s="8">
        <f t="shared" si="50"/>
        <v>0.89840232743818171</v>
      </c>
    </row>
    <row r="202" spans="1:22" x14ac:dyDescent="0.25">
      <c r="A202" t="s">
        <v>428</v>
      </c>
      <c r="B202">
        <v>2012</v>
      </c>
      <c r="C202">
        <v>2015</v>
      </c>
      <c r="D202">
        <v>2018</v>
      </c>
      <c r="E202" s="7">
        <v>28.246878616476391</v>
      </c>
      <c r="F202" s="7">
        <v>25.546194578712697</v>
      </c>
      <c r="G202" s="7">
        <v>0</v>
      </c>
      <c r="H202" s="7">
        <v>0</v>
      </c>
      <c r="I202" s="4">
        <f>1</f>
        <v>1</v>
      </c>
      <c r="J202" s="4">
        <f t="shared" si="51"/>
        <v>0</v>
      </c>
      <c r="K202" s="4">
        <f t="shared" si="39"/>
        <v>1</v>
      </c>
      <c r="L202" s="4">
        <f t="shared" si="40"/>
        <v>1</v>
      </c>
      <c r="M202" s="4">
        <f t="shared" si="41"/>
        <v>0</v>
      </c>
      <c r="N202" s="4">
        <f t="shared" si="42"/>
        <v>0</v>
      </c>
      <c r="O202" s="4">
        <f t="shared" si="43"/>
        <v>0</v>
      </c>
      <c r="P202" s="4">
        <f t="shared" si="44"/>
        <v>48</v>
      </c>
      <c r="Q202" s="4">
        <f t="shared" si="45"/>
        <v>48</v>
      </c>
      <c r="R202" s="8">
        <f t="shared" si="46"/>
        <v>28.246878616476391</v>
      </c>
      <c r="S202" s="8">
        <f t="shared" si="47"/>
        <v>28.246878616476391</v>
      </c>
      <c r="T202" s="8">
        <f t="shared" si="48"/>
        <v>0</v>
      </c>
      <c r="U202" s="8">
        <f t="shared" si="49"/>
        <v>25.546194578712697</v>
      </c>
      <c r="V202" s="8">
        <f t="shared" si="50"/>
        <v>0</v>
      </c>
    </row>
    <row r="203" spans="1:22" x14ac:dyDescent="0.25">
      <c r="A203" t="s">
        <v>429</v>
      </c>
      <c r="B203">
        <v>2012</v>
      </c>
      <c r="C203">
        <v>2015</v>
      </c>
      <c r="D203">
        <v>2015</v>
      </c>
      <c r="E203" s="7">
        <v>0</v>
      </c>
      <c r="F203" s="7">
        <v>0.73152264272948786</v>
      </c>
      <c r="G203" s="7">
        <v>0</v>
      </c>
      <c r="H203" s="7">
        <v>0</v>
      </c>
      <c r="I203" s="4">
        <f>1</f>
        <v>1</v>
      </c>
      <c r="J203" s="4">
        <f t="shared" si="51"/>
        <v>0</v>
      </c>
      <c r="K203" s="4">
        <f t="shared" si="39"/>
        <v>1</v>
      </c>
      <c r="L203" s="4">
        <f t="shared" si="40"/>
        <v>0</v>
      </c>
      <c r="M203" s="4">
        <f t="shared" si="41"/>
        <v>0</v>
      </c>
      <c r="N203" s="4">
        <f t="shared" si="42"/>
        <v>1</v>
      </c>
      <c r="O203" s="4">
        <f t="shared" si="43"/>
        <v>0</v>
      </c>
      <c r="P203" s="4">
        <f t="shared" si="44"/>
        <v>48</v>
      </c>
      <c r="Q203" s="4">
        <f t="shared" si="45"/>
        <v>12</v>
      </c>
      <c r="R203" s="8">
        <f t="shared" si="46"/>
        <v>0</v>
      </c>
      <c r="S203" s="8">
        <f t="shared" si="47"/>
        <v>0</v>
      </c>
      <c r="T203" s="8">
        <f t="shared" si="48"/>
        <v>0</v>
      </c>
      <c r="U203" s="8">
        <f t="shared" si="49"/>
        <v>0</v>
      </c>
      <c r="V203" s="8">
        <f t="shared" si="50"/>
        <v>0.73152264272948786</v>
      </c>
    </row>
    <row r="204" spans="1:22" x14ac:dyDescent="0.25">
      <c r="A204" t="s">
        <v>430</v>
      </c>
      <c r="B204">
        <v>2010</v>
      </c>
      <c r="C204">
        <v>2015</v>
      </c>
      <c r="D204">
        <v>2016</v>
      </c>
      <c r="E204" s="7">
        <v>0</v>
      </c>
      <c r="F204" s="7">
        <v>0</v>
      </c>
      <c r="G204" s="7">
        <v>0</v>
      </c>
      <c r="H204" s="7">
        <v>0</v>
      </c>
      <c r="I204" s="4">
        <f>1</f>
        <v>1</v>
      </c>
      <c r="J204" s="4">
        <f t="shared" si="51"/>
        <v>0</v>
      </c>
      <c r="K204" s="4">
        <f t="shared" si="39"/>
        <v>1</v>
      </c>
      <c r="L204" s="4">
        <f t="shared" si="40"/>
        <v>0</v>
      </c>
      <c r="M204" s="4">
        <f t="shared" si="41"/>
        <v>0</v>
      </c>
      <c r="N204" s="4">
        <f t="shared" si="42"/>
        <v>0</v>
      </c>
      <c r="O204" s="4">
        <f t="shared" si="43"/>
        <v>1</v>
      </c>
      <c r="P204" s="4">
        <f t="shared" si="44"/>
        <v>72</v>
      </c>
      <c r="Q204" s="4">
        <f t="shared" si="45"/>
        <v>24</v>
      </c>
      <c r="R204" s="8">
        <f t="shared" si="46"/>
        <v>0</v>
      </c>
      <c r="S204" s="8">
        <f t="shared" si="47"/>
        <v>0</v>
      </c>
      <c r="T204" s="8">
        <f t="shared" si="48"/>
        <v>0</v>
      </c>
      <c r="U204" s="8">
        <f t="shared" si="49"/>
        <v>0</v>
      </c>
      <c r="V204" s="8">
        <f t="shared" si="50"/>
        <v>0</v>
      </c>
    </row>
    <row r="205" spans="1:22" x14ac:dyDescent="0.25">
      <c r="A205" t="s">
        <v>431</v>
      </c>
      <c r="B205">
        <v>2013</v>
      </c>
      <c r="C205">
        <v>2015</v>
      </c>
      <c r="D205">
        <v>2015</v>
      </c>
      <c r="E205" s="7">
        <v>0</v>
      </c>
      <c r="F205" s="7">
        <v>0</v>
      </c>
      <c r="G205" s="7">
        <v>0</v>
      </c>
      <c r="H205" s="7">
        <v>0</v>
      </c>
      <c r="I205" s="4">
        <f>1</f>
        <v>1</v>
      </c>
      <c r="J205" s="4">
        <f t="shared" si="51"/>
        <v>0</v>
      </c>
      <c r="K205" s="4">
        <f t="shared" si="39"/>
        <v>1</v>
      </c>
      <c r="L205" s="4">
        <f t="shared" si="40"/>
        <v>0</v>
      </c>
      <c r="M205" s="4">
        <f t="shared" si="41"/>
        <v>0</v>
      </c>
      <c r="N205" s="4">
        <f t="shared" si="42"/>
        <v>0</v>
      </c>
      <c r="O205" s="4">
        <f t="shared" si="43"/>
        <v>1</v>
      </c>
      <c r="P205" s="4">
        <f t="shared" si="44"/>
        <v>36</v>
      </c>
      <c r="Q205" s="4">
        <f t="shared" si="45"/>
        <v>12</v>
      </c>
      <c r="R205" s="8">
        <f t="shared" si="46"/>
        <v>0</v>
      </c>
      <c r="S205" s="8">
        <f t="shared" si="47"/>
        <v>0</v>
      </c>
      <c r="T205" s="8">
        <f t="shared" si="48"/>
        <v>0</v>
      </c>
      <c r="U205" s="8">
        <f t="shared" si="49"/>
        <v>0</v>
      </c>
      <c r="V205" s="8">
        <f t="shared" si="50"/>
        <v>0</v>
      </c>
    </row>
    <row r="206" spans="1:22" x14ac:dyDescent="0.25">
      <c r="A206" t="s">
        <v>432</v>
      </c>
      <c r="B206">
        <v>2014</v>
      </c>
      <c r="C206">
        <v>2015</v>
      </c>
      <c r="D206">
        <v>2016</v>
      </c>
      <c r="E206" s="7">
        <v>30.061285665841684</v>
      </c>
      <c r="F206" s="7">
        <v>14.01561940457524</v>
      </c>
      <c r="G206" s="7">
        <v>0</v>
      </c>
      <c r="H206" s="7">
        <v>0</v>
      </c>
      <c r="I206" s="4">
        <f>1</f>
        <v>1</v>
      </c>
      <c r="J206" s="4">
        <f t="shared" si="51"/>
        <v>0</v>
      </c>
      <c r="K206" s="4">
        <f t="shared" si="39"/>
        <v>1</v>
      </c>
      <c r="L206" s="4">
        <f t="shared" si="40"/>
        <v>1</v>
      </c>
      <c r="M206" s="4">
        <f t="shared" si="41"/>
        <v>0</v>
      </c>
      <c r="N206" s="4">
        <f t="shared" si="42"/>
        <v>0</v>
      </c>
      <c r="O206" s="4">
        <f t="shared" si="43"/>
        <v>0</v>
      </c>
      <c r="P206" s="4">
        <f t="shared" si="44"/>
        <v>24</v>
      </c>
      <c r="Q206" s="4">
        <f t="shared" si="45"/>
        <v>24</v>
      </c>
      <c r="R206" s="8">
        <f t="shared" si="46"/>
        <v>30.061285665841684</v>
      </c>
      <c r="S206" s="8">
        <f t="shared" si="47"/>
        <v>30.061285665841684</v>
      </c>
      <c r="T206" s="8">
        <f t="shared" si="48"/>
        <v>0</v>
      </c>
      <c r="U206" s="8">
        <f t="shared" si="49"/>
        <v>14.01561940457524</v>
      </c>
      <c r="V206" s="8">
        <f t="shared" si="50"/>
        <v>0</v>
      </c>
    </row>
    <row r="207" spans="1:22" x14ac:dyDescent="0.25">
      <c r="A207" t="s">
        <v>433</v>
      </c>
      <c r="B207">
        <v>2014</v>
      </c>
      <c r="C207">
        <v>2015</v>
      </c>
      <c r="D207">
        <v>2015</v>
      </c>
      <c r="E207" s="7">
        <v>0</v>
      </c>
      <c r="F207" s="7">
        <v>0</v>
      </c>
      <c r="G207" s="7">
        <v>0</v>
      </c>
      <c r="H207" s="7">
        <v>0</v>
      </c>
      <c r="I207" s="4">
        <f>1</f>
        <v>1</v>
      </c>
      <c r="J207" s="4">
        <f t="shared" si="51"/>
        <v>0</v>
      </c>
      <c r="K207" s="4">
        <f t="shared" si="39"/>
        <v>1</v>
      </c>
      <c r="L207" s="4">
        <f t="shared" si="40"/>
        <v>0</v>
      </c>
      <c r="M207" s="4">
        <f t="shared" si="41"/>
        <v>0</v>
      </c>
      <c r="N207" s="4">
        <f t="shared" si="42"/>
        <v>0</v>
      </c>
      <c r="O207" s="4">
        <f t="shared" si="43"/>
        <v>1</v>
      </c>
      <c r="P207" s="4">
        <f t="shared" si="44"/>
        <v>24</v>
      </c>
      <c r="Q207" s="4">
        <f t="shared" si="45"/>
        <v>12</v>
      </c>
      <c r="R207" s="8">
        <f t="shared" si="46"/>
        <v>0</v>
      </c>
      <c r="S207" s="8">
        <f t="shared" si="47"/>
        <v>0</v>
      </c>
      <c r="T207" s="8">
        <f t="shared" si="48"/>
        <v>0</v>
      </c>
      <c r="U207" s="8">
        <f t="shared" si="49"/>
        <v>0</v>
      </c>
      <c r="V207" s="8">
        <f t="shared" si="50"/>
        <v>0</v>
      </c>
    </row>
    <row r="208" spans="1:22" x14ac:dyDescent="0.25">
      <c r="A208" t="s">
        <v>434</v>
      </c>
      <c r="B208">
        <v>2012</v>
      </c>
      <c r="C208">
        <v>2015</v>
      </c>
      <c r="D208">
        <v>2015</v>
      </c>
      <c r="E208" s="7">
        <v>0</v>
      </c>
      <c r="F208" s="7">
        <v>0</v>
      </c>
      <c r="G208" s="7">
        <v>0</v>
      </c>
      <c r="H208" s="7">
        <v>0</v>
      </c>
      <c r="I208" s="4">
        <f>1</f>
        <v>1</v>
      </c>
      <c r="J208" s="4">
        <f t="shared" si="51"/>
        <v>0</v>
      </c>
      <c r="K208" s="4">
        <f t="shared" si="39"/>
        <v>1</v>
      </c>
      <c r="L208" s="4">
        <f t="shared" si="40"/>
        <v>0</v>
      </c>
      <c r="M208" s="4">
        <f t="shared" si="41"/>
        <v>0</v>
      </c>
      <c r="N208" s="4">
        <f t="shared" si="42"/>
        <v>0</v>
      </c>
      <c r="O208" s="4">
        <f t="shared" si="43"/>
        <v>1</v>
      </c>
      <c r="P208" s="4">
        <f t="shared" si="44"/>
        <v>48</v>
      </c>
      <c r="Q208" s="4">
        <f t="shared" si="45"/>
        <v>12</v>
      </c>
      <c r="R208" s="8">
        <f t="shared" si="46"/>
        <v>0</v>
      </c>
      <c r="S208" s="8">
        <f t="shared" si="47"/>
        <v>0</v>
      </c>
      <c r="T208" s="8">
        <f t="shared" si="48"/>
        <v>0</v>
      </c>
      <c r="U208" s="8">
        <f t="shared" si="49"/>
        <v>0</v>
      </c>
      <c r="V208" s="8">
        <f t="shared" si="50"/>
        <v>0</v>
      </c>
    </row>
    <row r="209" spans="1:22" x14ac:dyDescent="0.25">
      <c r="A209" t="s">
        <v>435</v>
      </c>
      <c r="B209">
        <v>2015</v>
      </c>
      <c r="C209">
        <v>2015</v>
      </c>
      <c r="D209">
        <v>2016</v>
      </c>
      <c r="E209" s="7">
        <v>0</v>
      </c>
      <c r="F209" s="7">
        <v>1.0212518796714671</v>
      </c>
      <c r="G209" s="7">
        <v>0</v>
      </c>
      <c r="H209" s="7">
        <v>0</v>
      </c>
      <c r="I209" s="4">
        <f>1</f>
        <v>1</v>
      </c>
      <c r="J209" s="4">
        <f t="shared" si="51"/>
        <v>0</v>
      </c>
      <c r="K209" s="4">
        <f t="shared" si="39"/>
        <v>1</v>
      </c>
      <c r="L209" s="4">
        <f t="shared" si="40"/>
        <v>0</v>
      </c>
      <c r="M209" s="4">
        <f t="shared" si="41"/>
        <v>0</v>
      </c>
      <c r="N209" s="4">
        <f t="shared" si="42"/>
        <v>1</v>
      </c>
      <c r="O209" s="4">
        <f t="shared" si="43"/>
        <v>0</v>
      </c>
      <c r="P209" s="4">
        <f t="shared" si="44"/>
        <v>12</v>
      </c>
      <c r="Q209" s="4">
        <f t="shared" si="45"/>
        <v>24</v>
      </c>
      <c r="R209" s="8">
        <f t="shared" si="46"/>
        <v>0</v>
      </c>
      <c r="S209" s="8">
        <f t="shared" si="47"/>
        <v>0</v>
      </c>
      <c r="T209" s="8">
        <f t="shared" si="48"/>
        <v>0</v>
      </c>
      <c r="U209" s="8">
        <f t="shared" si="49"/>
        <v>0</v>
      </c>
      <c r="V209" s="8">
        <f t="shared" si="50"/>
        <v>1.0212518796714671</v>
      </c>
    </row>
    <row r="210" spans="1:22" x14ac:dyDescent="0.25">
      <c r="A210" t="s">
        <v>436</v>
      </c>
      <c r="B210">
        <v>2011</v>
      </c>
      <c r="C210">
        <v>2015</v>
      </c>
      <c r="D210">
        <v>2018</v>
      </c>
      <c r="E210" s="7">
        <v>64.39643507931612</v>
      </c>
      <c r="F210" s="7">
        <v>48.871544224696869</v>
      </c>
      <c r="G210" s="7">
        <v>0</v>
      </c>
      <c r="H210" s="7">
        <v>0</v>
      </c>
      <c r="I210" s="4">
        <f>1</f>
        <v>1</v>
      </c>
      <c r="J210" s="4">
        <f t="shared" si="51"/>
        <v>0</v>
      </c>
      <c r="K210" s="4">
        <f t="shared" si="39"/>
        <v>1</v>
      </c>
      <c r="L210" s="4">
        <f t="shared" si="40"/>
        <v>1</v>
      </c>
      <c r="M210" s="4">
        <f t="shared" si="41"/>
        <v>0</v>
      </c>
      <c r="N210" s="4">
        <f t="shared" si="42"/>
        <v>0</v>
      </c>
      <c r="O210" s="4">
        <f t="shared" si="43"/>
        <v>0</v>
      </c>
      <c r="P210" s="4">
        <f t="shared" si="44"/>
        <v>60</v>
      </c>
      <c r="Q210" s="4">
        <f t="shared" si="45"/>
        <v>48</v>
      </c>
      <c r="R210" s="8">
        <f t="shared" si="46"/>
        <v>64.39643507931612</v>
      </c>
      <c r="S210" s="8">
        <f t="shared" si="47"/>
        <v>64.39643507931612</v>
      </c>
      <c r="T210" s="8">
        <f t="shared" si="48"/>
        <v>0</v>
      </c>
      <c r="U210" s="8">
        <f t="shared" si="49"/>
        <v>48.871544224696869</v>
      </c>
      <c r="V210" s="8">
        <f t="shared" si="50"/>
        <v>0</v>
      </c>
    </row>
    <row r="211" spans="1:22" x14ac:dyDescent="0.25">
      <c r="A211" t="s">
        <v>437</v>
      </c>
      <c r="B211">
        <v>2014</v>
      </c>
      <c r="C211">
        <v>2015</v>
      </c>
      <c r="D211">
        <v>2018</v>
      </c>
      <c r="E211" s="7">
        <v>131.205772276272</v>
      </c>
      <c r="F211" s="7">
        <v>35.788641604594474</v>
      </c>
      <c r="G211" s="7">
        <v>0</v>
      </c>
      <c r="H211" s="7">
        <v>0</v>
      </c>
      <c r="I211" s="4">
        <f>1</f>
        <v>1</v>
      </c>
      <c r="J211" s="4">
        <f t="shared" si="51"/>
        <v>0</v>
      </c>
      <c r="K211" s="4">
        <f t="shared" si="39"/>
        <v>1</v>
      </c>
      <c r="L211" s="4">
        <f t="shared" si="40"/>
        <v>1</v>
      </c>
      <c r="M211" s="4">
        <f t="shared" si="41"/>
        <v>0</v>
      </c>
      <c r="N211" s="4">
        <f t="shared" si="42"/>
        <v>0</v>
      </c>
      <c r="O211" s="4">
        <f t="shared" si="43"/>
        <v>0</v>
      </c>
      <c r="P211" s="4">
        <f t="shared" si="44"/>
        <v>24</v>
      </c>
      <c r="Q211" s="4">
        <f t="shared" si="45"/>
        <v>48</v>
      </c>
      <c r="R211" s="8">
        <f t="shared" si="46"/>
        <v>131.205772276272</v>
      </c>
      <c r="S211" s="8">
        <f t="shared" si="47"/>
        <v>131.205772276272</v>
      </c>
      <c r="T211" s="8">
        <f t="shared" si="48"/>
        <v>0</v>
      </c>
      <c r="U211" s="8">
        <f t="shared" si="49"/>
        <v>35.788641604594474</v>
      </c>
      <c r="V211" s="8">
        <f t="shared" si="50"/>
        <v>0</v>
      </c>
    </row>
    <row r="212" spans="1:22" x14ac:dyDescent="0.25">
      <c r="A212" t="s">
        <v>438</v>
      </c>
      <c r="B212">
        <v>2011</v>
      </c>
      <c r="C212">
        <v>2015</v>
      </c>
      <c r="D212">
        <v>2016</v>
      </c>
      <c r="E212" s="7">
        <v>0</v>
      </c>
      <c r="F212" s="7">
        <v>1.8581507003371627</v>
      </c>
      <c r="G212" s="7">
        <v>0</v>
      </c>
      <c r="H212" s="7">
        <v>0</v>
      </c>
      <c r="I212" s="4">
        <f>1</f>
        <v>1</v>
      </c>
      <c r="J212" s="4">
        <f t="shared" si="51"/>
        <v>0</v>
      </c>
      <c r="K212" s="4">
        <f t="shared" si="39"/>
        <v>1</v>
      </c>
      <c r="L212" s="4">
        <f t="shared" si="40"/>
        <v>0</v>
      </c>
      <c r="M212" s="4">
        <f t="shared" si="41"/>
        <v>0</v>
      </c>
      <c r="N212" s="4">
        <f t="shared" si="42"/>
        <v>1</v>
      </c>
      <c r="O212" s="4">
        <f t="shared" si="43"/>
        <v>0</v>
      </c>
      <c r="P212" s="4">
        <f t="shared" si="44"/>
        <v>60</v>
      </c>
      <c r="Q212" s="4">
        <f t="shared" si="45"/>
        <v>24</v>
      </c>
      <c r="R212" s="8">
        <f t="shared" si="46"/>
        <v>0</v>
      </c>
      <c r="S212" s="8">
        <f t="shared" si="47"/>
        <v>0</v>
      </c>
      <c r="T212" s="8">
        <f t="shared" si="48"/>
        <v>0</v>
      </c>
      <c r="U212" s="8">
        <f t="shared" si="49"/>
        <v>0</v>
      </c>
      <c r="V212" s="8">
        <f t="shared" si="50"/>
        <v>1.8581507003371627</v>
      </c>
    </row>
    <row r="213" spans="1:22" x14ac:dyDescent="0.25">
      <c r="A213" t="s">
        <v>439</v>
      </c>
      <c r="B213">
        <v>2010</v>
      </c>
      <c r="C213">
        <v>2015</v>
      </c>
      <c r="D213">
        <v>2015</v>
      </c>
      <c r="E213" s="7">
        <v>0</v>
      </c>
      <c r="F213" s="7">
        <v>1.5494936742618182</v>
      </c>
      <c r="G213" s="7">
        <v>0</v>
      </c>
      <c r="H213" s="7">
        <v>0</v>
      </c>
      <c r="I213" s="4">
        <f>1</f>
        <v>1</v>
      </c>
      <c r="J213" s="4">
        <f t="shared" si="51"/>
        <v>0</v>
      </c>
      <c r="K213" s="4">
        <f t="shared" si="39"/>
        <v>1</v>
      </c>
      <c r="L213" s="4">
        <f t="shared" si="40"/>
        <v>0</v>
      </c>
      <c r="M213" s="4">
        <f t="shared" si="41"/>
        <v>0</v>
      </c>
      <c r="N213" s="4">
        <f t="shared" si="42"/>
        <v>1</v>
      </c>
      <c r="O213" s="4">
        <f t="shared" si="43"/>
        <v>0</v>
      </c>
      <c r="P213" s="4">
        <f t="shared" si="44"/>
        <v>72</v>
      </c>
      <c r="Q213" s="4">
        <f t="shared" si="45"/>
        <v>12</v>
      </c>
      <c r="R213" s="8">
        <f t="shared" si="46"/>
        <v>0</v>
      </c>
      <c r="S213" s="8">
        <f t="shared" si="47"/>
        <v>0</v>
      </c>
      <c r="T213" s="8">
        <f t="shared" si="48"/>
        <v>0</v>
      </c>
      <c r="U213" s="8">
        <f t="shared" si="49"/>
        <v>0</v>
      </c>
      <c r="V213" s="8">
        <f t="shared" si="50"/>
        <v>1.5494936742618182</v>
      </c>
    </row>
    <row r="214" spans="1:22" x14ac:dyDescent="0.25">
      <c r="A214" t="s">
        <v>440</v>
      </c>
      <c r="B214">
        <v>2013</v>
      </c>
      <c r="C214">
        <v>2015</v>
      </c>
      <c r="D214">
        <v>2015</v>
      </c>
      <c r="E214" s="7">
        <v>0</v>
      </c>
      <c r="F214" s="7">
        <v>0</v>
      </c>
      <c r="G214" s="7">
        <v>0</v>
      </c>
      <c r="H214" s="7">
        <v>0</v>
      </c>
      <c r="I214" s="4">
        <f>1</f>
        <v>1</v>
      </c>
      <c r="J214" s="4">
        <f t="shared" si="51"/>
        <v>0</v>
      </c>
      <c r="K214" s="4">
        <f t="shared" si="39"/>
        <v>1</v>
      </c>
      <c r="L214" s="4">
        <f t="shared" si="40"/>
        <v>0</v>
      </c>
      <c r="M214" s="4">
        <f t="shared" si="41"/>
        <v>0</v>
      </c>
      <c r="N214" s="4">
        <f t="shared" si="42"/>
        <v>0</v>
      </c>
      <c r="O214" s="4">
        <f t="shared" si="43"/>
        <v>1</v>
      </c>
      <c r="P214" s="4">
        <f t="shared" si="44"/>
        <v>36</v>
      </c>
      <c r="Q214" s="4">
        <f t="shared" si="45"/>
        <v>12</v>
      </c>
      <c r="R214" s="8">
        <f t="shared" si="46"/>
        <v>0</v>
      </c>
      <c r="S214" s="8">
        <f t="shared" si="47"/>
        <v>0</v>
      </c>
      <c r="T214" s="8">
        <f t="shared" si="48"/>
        <v>0</v>
      </c>
      <c r="U214" s="8">
        <f t="shared" si="49"/>
        <v>0</v>
      </c>
      <c r="V214" s="8">
        <f t="shared" si="50"/>
        <v>0</v>
      </c>
    </row>
    <row r="215" spans="1:22" x14ac:dyDescent="0.25">
      <c r="A215" t="s">
        <v>441</v>
      </c>
      <c r="B215">
        <v>2015</v>
      </c>
      <c r="C215">
        <v>2015</v>
      </c>
      <c r="D215">
        <v>2017</v>
      </c>
      <c r="E215" s="7">
        <v>0</v>
      </c>
      <c r="F215" s="7">
        <v>10.503772291097288</v>
      </c>
      <c r="G215" s="7">
        <v>0</v>
      </c>
      <c r="H215" s="7">
        <v>0</v>
      </c>
      <c r="I215" s="4">
        <f>1</f>
        <v>1</v>
      </c>
      <c r="J215" s="4">
        <f t="shared" si="51"/>
        <v>0</v>
      </c>
      <c r="K215" s="4">
        <f t="shared" si="39"/>
        <v>1</v>
      </c>
      <c r="L215" s="4">
        <f t="shared" si="40"/>
        <v>0</v>
      </c>
      <c r="M215" s="4">
        <f t="shared" si="41"/>
        <v>0</v>
      </c>
      <c r="N215" s="4">
        <f t="shared" si="42"/>
        <v>1</v>
      </c>
      <c r="O215" s="4">
        <f t="shared" si="43"/>
        <v>0</v>
      </c>
      <c r="P215" s="4">
        <f t="shared" si="44"/>
        <v>12</v>
      </c>
      <c r="Q215" s="4">
        <f t="shared" si="45"/>
        <v>36</v>
      </c>
      <c r="R215" s="8">
        <f t="shared" si="46"/>
        <v>0</v>
      </c>
      <c r="S215" s="8">
        <f t="shared" si="47"/>
        <v>0</v>
      </c>
      <c r="T215" s="8">
        <f t="shared" si="48"/>
        <v>0</v>
      </c>
      <c r="U215" s="8">
        <f t="shared" si="49"/>
        <v>0</v>
      </c>
      <c r="V215" s="8">
        <f t="shared" si="50"/>
        <v>10.503772291097288</v>
      </c>
    </row>
    <row r="216" spans="1:22" x14ac:dyDescent="0.25">
      <c r="A216" t="s">
        <v>442</v>
      </c>
      <c r="B216">
        <v>2015</v>
      </c>
      <c r="C216">
        <v>2015</v>
      </c>
      <c r="D216">
        <v>2017</v>
      </c>
      <c r="E216" s="7">
        <v>53.334074472112633</v>
      </c>
      <c r="F216" s="7">
        <v>45.499300954582715</v>
      </c>
      <c r="G216" s="7">
        <v>0</v>
      </c>
      <c r="H216" s="7">
        <v>0</v>
      </c>
      <c r="I216" s="4">
        <f>1</f>
        <v>1</v>
      </c>
      <c r="J216" s="4">
        <f t="shared" si="51"/>
        <v>0</v>
      </c>
      <c r="K216" s="4">
        <f t="shared" si="39"/>
        <v>1</v>
      </c>
      <c r="L216" s="4">
        <f t="shared" si="40"/>
        <v>1</v>
      </c>
      <c r="M216" s="4">
        <f t="shared" si="41"/>
        <v>0</v>
      </c>
      <c r="N216" s="4">
        <f t="shared" si="42"/>
        <v>0</v>
      </c>
      <c r="O216" s="4">
        <f t="shared" si="43"/>
        <v>0</v>
      </c>
      <c r="P216" s="4">
        <f t="shared" si="44"/>
        <v>12</v>
      </c>
      <c r="Q216" s="4">
        <f t="shared" si="45"/>
        <v>36</v>
      </c>
      <c r="R216" s="8">
        <f t="shared" si="46"/>
        <v>53.334074472112633</v>
      </c>
      <c r="S216" s="8">
        <f t="shared" si="47"/>
        <v>53.334074472112633</v>
      </c>
      <c r="T216" s="8">
        <f t="shared" si="48"/>
        <v>0</v>
      </c>
      <c r="U216" s="8">
        <f t="shared" si="49"/>
        <v>45.499300954582715</v>
      </c>
      <c r="V216" s="8">
        <f t="shared" si="50"/>
        <v>0</v>
      </c>
    </row>
    <row r="217" spans="1:22" x14ac:dyDescent="0.25">
      <c r="A217" t="s">
        <v>443</v>
      </c>
      <c r="B217">
        <v>2012</v>
      </c>
      <c r="C217">
        <v>2015</v>
      </c>
      <c r="D217">
        <v>2016</v>
      </c>
      <c r="E217" s="7">
        <v>0</v>
      </c>
      <c r="F217" s="7">
        <v>0</v>
      </c>
      <c r="G217" s="7">
        <v>0</v>
      </c>
      <c r="H217" s="7">
        <v>0</v>
      </c>
      <c r="I217" s="4">
        <f>1</f>
        <v>1</v>
      </c>
      <c r="J217" s="4">
        <f t="shared" si="51"/>
        <v>0</v>
      </c>
      <c r="K217" s="4">
        <f t="shared" si="39"/>
        <v>1</v>
      </c>
      <c r="L217" s="4">
        <f t="shared" si="40"/>
        <v>0</v>
      </c>
      <c r="M217" s="4">
        <f t="shared" si="41"/>
        <v>0</v>
      </c>
      <c r="N217" s="4">
        <f t="shared" si="42"/>
        <v>0</v>
      </c>
      <c r="O217" s="4">
        <f t="shared" si="43"/>
        <v>1</v>
      </c>
      <c r="P217" s="4">
        <f t="shared" si="44"/>
        <v>48</v>
      </c>
      <c r="Q217" s="4">
        <f t="shared" si="45"/>
        <v>24</v>
      </c>
      <c r="R217" s="8">
        <f t="shared" si="46"/>
        <v>0</v>
      </c>
      <c r="S217" s="8">
        <f t="shared" si="47"/>
        <v>0</v>
      </c>
      <c r="T217" s="8">
        <f t="shared" si="48"/>
        <v>0</v>
      </c>
      <c r="U217" s="8">
        <f t="shared" si="49"/>
        <v>0</v>
      </c>
      <c r="V217" s="8">
        <f t="shared" si="50"/>
        <v>0</v>
      </c>
    </row>
    <row r="218" spans="1:22" x14ac:dyDescent="0.25">
      <c r="A218" t="s">
        <v>444</v>
      </c>
      <c r="B218">
        <v>2011</v>
      </c>
      <c r="C218">
        <v>2015</v>
      </c>
      <c r="D218">
        <v>2017</v>
      </c>
      <c r="E218" s="7">
        <v>51.470602661287998</v>
      </c>
      <c r="F218" s="7">
        <v>40.834537396511855</v>
      </c>
      <c r="G218" s="7">
        <v>0</v>
      </c>
      <c r="H218" s="7">
        <v>0</v>
      </c>
      <c r="I218" s="4">
        <f>1</f>
        <v>1</v>
      </c>
      <c r="J218" s="4">
        <f t="shared" si="51"/>
        <v>0</v>
      </c>
      <c r="K218" s="4">
        <f t="shared" si="39"/>
        <v>1</v>
      </c>
      <c r="L218" s="4">
        <f t="shared" si="40"/>
        <v>1</v>
      </c>
      <c r="M218" s="4">
        <f t="shared" si="41"/>
        <v>0</v>
      </c>
      <c r="N218" s="4">
        <f t="shared" si="42"/>
        <v>0</v>
      </c>
      <c r="O218" s="4">
        <f t="shared" si="43"/>
        <v>0</v>
      </c>
      <c r="P218" s="4">
        <f t="shared" si="44"/>
        <v>60</v>
      </c>
      <c r="Q218" s="4">
        <f t="shared" si="45"/>
        <v>36</v>
      </c>
      <c r="R218" s="8">
        <f t="shared" si="46"/>
        <v>51.470602661287998</v>
      </c>
      <c r="S218" s="8">
        <f t="shared" si="47"/>
        <v>51.470602661287998</v>
      </c>
      <c r="T218" s="8">
        <f t="shared" si="48"/>
        <v>0</v>
      </c>
      <c r="U218" s="8">
        <f t="shared" si="49"/>
        <v>40.834537396511855</v>
      </c>
      <c r="V218" s="8">
        <f t="shared" si="50"/>
        <v>0</v>
      </c>
    </row>
    <row r="219" spans="1:22" x14ac:dyDescent="0.25">
      <c r="A219" t="s">
        <v>445</v>
      </c>
      <c r="B219">
        <v>2012</v>
      </c>
      <c r="C219">
        <v>2015</v>
      </c>
      <c r="D219">
        <v>2015</v>
      </c>
      <c r="E219" s="7">
        <v>0</v>
      </c>
      <c r="F219" s="7">
        <v>0</v>
      </c>
      <c r="G219" s="7">
        <v>0</v>
      </c>
      <c r="H219" s="7">
        <v>0</v>
      </c>
      <c r="I219" s="4">
        <f>1</f>
        <v>1</v>
      </c>
      <c r="J219" s="4">
        <f t="shared" si="51"/>
        <v>0</v>
      </c>
      <c r="K219" s="4">
        <f t="shared" si="39"/>
        <v>1</v>
      </c>
      <c r="L219" s="4">
        <f t="shared" si="40"/>
        <v>0</v>
      </c>
      <c r="M219" s="4">
        <f t="shared" si="41"/>
        <v>0</v>
      </c>
      <c r="N219" s="4">
        <f t="shared" si="42"/>
        <v>0</v>
      </c>
      <c r="O219" s="4">
        <f t="shared" si="43"/>
        <v>1</v>
      </c>
      <c r="P219" s="4">
        <f t="shared" si="44"/>
        <v>48</v>
      </c>
      <c r="Q219" s="4">
        <f t="shared" si="45"/>
        <v>12</v>
      </c>
      <c r="R219" s="8">
        <f t="shared" si="46"/>
        <v>0</v>
      </c>
      <c r="S219" s="8">
        <f t="shared" si="47"/>
        <v>0</v>
      </c>
      <c r="T219" s="8">
        <f t="shared" si="48"/>
        <v>0</v>
      </c>
      <c r="U219" s="8">
        <f t="shared" si="49"/>
        <v>0</v>
      </c>
      <c r="V219" s="8">
        <f t="shared" si="50"/>
        <v>0</v>
      </c>
    </row>
    <row r="220" spans="1:22" x14ac:dyDescent="0.25">
      <c r="A220" t="s">
        <v>446</v>
      </c>
      <c r="B220">
        <v>2011</v>
      </c>
      <c r="C220">
        <v>2015</v>
      </c>
      <c r="D220">
        <v>2015</v>
      </c>
      <c r="E220" s="7">
        <v>0</v>
      </c>
      <c r="F220" s="7">
        <v>2.101816078297849</v>
      </c>
      <c r="G220" s="7">
        <v>0</v>
      </c>
      <c r="H220" s="7">
        <v>0</v>
      </c>
      <c r="I220" s="4">
        <f>1</f>
        <v>1</v>
      </c>
      <c r="J220" s="4">
        <f t="shared" si="51"/>
        <v>0</v>
      </c>
      <c r="K220" s="4">
        <f t="shared" si="39"/>
        <v>1</v>
      </c>
      <c r="L220" s="4">
        <f t="shared" si="40"/>
        <v>0</v>
      </c>
      <c r="M220" s="4">
        <f t="shared" si="41"/>
        <v>0</v>
      </c>
      <c r="N220" s="4">
        <f t="shared" si="42"/>
        <v>1</v>
      </c>
      <c r="O220" s="4">
        <f t="shared" si="43"/>
        <v>0</v>
      </c>
      <c r="P220" s="4">
        <f t="shared" si="44"/>
        <v>60</v>
      </c>
      <c r="Q220" s="4">
        <f t="shared" si="45"/>
        <v>12</v>
      </c>
      <c r="R220" s="8">
        <f t="shared" si="46"/>
        <v>0</v>
      </c>
      <c r="S220" s="8">
        <f t="shared" si="47"/>
        <v>0</v>
      </c>
      <c r="T220" s="8">
        <f t="shared" si="48"/>
        <v>0</v>
      </c>
      <c r="U220" s="8">
        <f t="shared" si="49"/>
        <v>0</v>
      </c>
      <c r="V220" s="8">
        <f t="shared" si="50"/>
        <v>2.101816078297849</v>
      </c>
    </row>
    <row r="221" spans="1:22" x14ac:dyDescent="0.25">
      <c r="A221" t="s">
        <v>447</v>
      </c>
      <c r="B221">
        <v>2011</v>
      </c>
      <c r="C221">
        <v>2015</v>
      </c>
      <c r="D221">
        <v>2015</v>
      </c>
      <c r="E221" s="7">
        <v>0</v>
      </c>
      <c r="F221" s="7">
        <v>1.0606820547108196</v>
      </c>
      <c r="G221" s="7">
        <v>0</v>
      </c>
      <c r="H221" s="7">
        <v>0</v>
      </c>
      <c r="I221" s="4">
        <f>1</f>
        <v>1</v>
      </c>
      <c r="J221" s="4">
        <f t="shared" si="51"/>
        <v>0</v>
      </c>
      <c r="K221" s="4">
        <f t="shared" si="39"/>
        <v>1</v>
      </c>
      <c r="L221" s="4">
        <f t="shared" si="40"/>
        <v>0</v>
      </c>
      <c r="M221" s="4">
        <f t="shared" si="41"/>
        <v>0</v>
      </c>
      <c r="N221" s="4">
        <f t="shared" si="42"/>
        <v>1</v>
      </c>
      <c r="O221" s="4">
        <f t="shared" si="43"/>
        <v>0</v>
      </c>
      <c r="P221" s="4">
        <f t="shared" si="44"/>
        <v>60</v>
      </c>
      <c r="Q221" s="4">
        <f t="shared" si="45"/>
        <v>12</v>
      </c>
      <c r="R221" s="8">
        <f t="shared" si="46"/>
        <v>0</v>
      </c>
      <c r="S221" s="8">
        <f t="shared" si="47"/>
        <v>0</v>
      </c>
      <c r="T221" s="8">
        <f t="shared" si="48"/>
        <v>0</v>
      </c>
      <c r="U221" s="8">
        <f t="shared" si="49"/>
        <v>0</v>
      </c>
      <c r="V221" s="8">
        <f t="shared" si="50"/>
        <v>1.0606820547108196</v>
      </c>
    </row>
    <row r="222" spans="1:22" x14ac:dyDescent="0.25">
      <c r="A222" t="s">
        <v>448</v>
      </c>
      <c r="B222">
        <v>2010</v>
      </c>
      <c r="C222">
        <v>2015</v>
      </c>
      <c r="D222">
        <v>2015</v>
      </c>
      <c r="E222" s="7">
        <v>0</v>
      </c>
      <c r="F222" s="7">
        <v>0</v>
      </c>
      <c r="G222" s="7">
        <v>0</v>
      </c>
      <c r="H222" s="7">
        <v>0</v>
      </c>
      <c r="I222" s="4">
        <f>1</f>
        <v>1</v>
      </c>
      <c r="J222" s="4">
        <f t="shared" si="51"/>
        <v>0</v>
      </c>
      <c r="K222" s="4">
        <f t="shared" si="39"/>
        <v>1</v>
      </c>
      <c r="L222" s="4">
        <f t="shared" si="40"/>
        <v>0</v>
      </c>
      <c r="M222" s="4">
        <f t="shared" si="41"/>
        <v>0</v>
      </c>
      <c r="N222" s="4">
        <f t="shared" si="42"/>
        <v>0</v>
      </c>
      <c r="O222" s="4">
        <f t="shared" si="43"/>
        <v>1</v>
      </c>
      <c r="P222" s="4">
        <f t="shared" si="44"/>
        <v>72</v>
      </c>
      <c r="Q222" s="4">
        <f t="shared" si="45"/>
        <v>12</v>
      </c>
      <c r="R222" s="8">
        <f t="shared" si="46"/>
        <v>0</v>
      </c>
      <c r="S222" s="8">
        <f t="shared" si="47"/>
        <v>0</v>
      </c>
      <c r="T222" s="8">
        <f t="shared" si="48"/>
        <v>0</v>
      </c>
      <c r="U222" s="8">
        <f t="shared" si="49"/>
        <v>0</v>
      </c>
      <c r="V222" s="8">
        <f t="shared" si="50"/>
        <v>0</v>
      </c>
    </row>
    <row r="223" spans="1:22" x14ac:dyDescent="0.25">
      <c r="A223" t="s">
        <v>449</v>
      </c>
      <c r="B223">
        <v>2014</v>
      </c>
      <c r="C223">
        <v>2015</v>
      </c>
      <c r="D223">
        <v>2015</v>
      </c>
      <c r="E223" s="7">
        <v>0</v>
      </c>
      <c r="F223" s="7">
        <v>0.98606335742299944</v>
      </c>
      <c r="G223" s="7">
        <v>0</v>
      </c>
      <c r="H223" s="7">
        <v>0</v>
      </c>
      <c r="I223" s="4">
        <f>1</f>
        <v>1</v>
      </c>
      <c r="J223" s="4">
        <f t="shared" si="51"/>
        <v>0</v>
      </c>
      <c r="K223" s="4">
        <f t="shared" si="39"/>
        <v>1</v>
      </c>
      <c r="L223" s="4">
        <f t="shared" si="40"/>
        <v>0</v>
      </c>
      <c r="M223" s="4">
        <f t="shared" si="41"/>
        <v>0</v>
      </c>
      <c r="N223" s="4">
        <f t="shared" si="42"/>
        <v>1</v>
      </c>
      <c r="O223" s="4">
        <f t="shared" si="43"/>
        <v>0</v>
      </c>
      <c r="P223" s="4">
        <f t="shared" si="44"/>
        <v>24</v>
      </c>
      <c r="Q223" s="4">
        <f t="shared" si="45"/>
        <v>12</v>
      </c>
      <c r="R223" s="8">
        <f t="shared" si="46"/>
        <v>0</v>
      </c>
      <c r="S223" s="8">
        <f t="shared" si="47"/>
        <v>0</v>
      </c>
      <c r="T223" s="8">
        <f t="shared" si="48"/>
        <v>0</v>
      </c>
      <c r="U223" s="8">
        <f t="shared" si="49"/>
        <v>0</v>
      </c>
      <c r="V223" s="8">
        <f t="shared" si="50"/>
        <v>0.98606335742299944</v>
      </c>
    </row>
    <row r="224" spans="1:22" x14ac:dyDescent="0.25">
      <c r="A224" t="s">
        <v>450</v>
      </c>
      <c r="B224">
        <v>2011</v>
      </c>
      <c r="C224">
        <v>2015</v>
      </c>
      <c r="D224">
        <v>2016</v>
      </c>
      <c r="E224" s="7">
        <v>0</v>
      </c>
      <c r="F224" s="7">
        <v>4.1933935738218491</v>
      </c>
      <c r="G224" s="7">
        <v>0</v>
      </c>
      <c r="H224" s="7">
        <v>0</v>
      </c>
      <c r="I224" s="4">
        <f>1</f>
        <v>1</v>
      </c>
      <c r="J224" s="4">
        <f t="shared" si="51"/>
        <v>0</v>
      </c>
      <c r="K224" s="4">
        <f t="shared" si="39"/>
        <v>1</v>
      </c>
      <c r="L224" s="4">
        <f t="shared" si="40"/>
        <v>0</v>
      </c>
      <c r="M224" s="4">
        <f t="shared" si="41"/>
        <v>0</v>
      </c>
      <c r="N224" s="4">
        <f t="shared" si="42"/>
        <v>1</v>
      </c>
      <c r="O224" s="4">
        <f t="shared" si="43"/>
        <v>0</v>
      </c>
      <c r="P224" s="4">
        <f t="shared" si="44"/>
        <v>60</v>
      </c>
      <c r="Q224" s="4">
        <f t="shared" si="45"/>
        <v>24</v>
      </c>
      <c r="R224" s="8">
        <f t="shared" si="46"/>
        <v>0</v>
      </c>
      <c r="S224" s="8">
        <f t="shared" si="47"/>
        <v>0</v>
      </c>
      <c r="T224" s="8">
        <f t="shared" si="48"/>
        <v>0</v>
      </c>
      <c r="U224" s="8">
        <f t="shared" si="49"/>
        <v>0</v>
      </c>
      <c r="V224" s="8">
        <f t="shared" si="50"/>
        <v>4.1933935738218491</v>
      </c>
    </row>
    <row r="225" spans="1:22" x14ac:dyDescent="0.25">
      <c r="A225" t="s">
        <v>451</v>
      </c>
      <c r="B225">
        <v>2012</v>
      </c>
      <c r="C225">
        <v>2015</v>
      </c>
      <c r="D225">
        <v>2018</v>
      </c>
      <c r="E225" s="7">
        <v>373.73954557506954</v>
      </c>
      <c r="F225" s="7">
        <v>81.889779996694529</v>
      </c>
      <c r="G225" s="7">
        <v>0</v>
      </c>
      <c r="H225" s="7">
        <v>0</v>
      </c>
      <c r="I225" s="4">
        <f>1</f>
        <v>1</v>
      </c>
      <c r="J225" s="4">
        <f t="shared" si="51"/>
        <v>0</v>
      </c>
      <c r="K225" s="4">
        <f t="shared" si="39"/>
        <v>1</v>
      </c>
      <c r="L225" s="4">
        <f t="shared" si="40"/>
        <v>1</v>
      </c>
      <c r="M225" s="4">
        <f t="shared" si="41"/>
        <v>1</v>
      </c>
      <c r="N225" s="4">
        <f t="shared" si="42"/>
        <v>0</v>
      </c>
      <c r="O225" s="4">
        <f t="shared" si="43"/>
        <v>0</v>
      </c>
      <c r="P225" s="4">
        <f t="shared" si="44"/>
        <v>48</v>
      </c>
      <c r="Q225" s="4">
        <f t="shared" si="45"/>
        <v>48</v>
      </c>
      <c r="R225" s="8">
        <f t="shared" si="46"/>
        <v>373.73954557506954</v>
      </c>
      <c r="S225" s="8">
        <f t="shared" si="47"/>
        <v>200</v>
      </c>
      <c r="T225" s="8">
        <f t="shared" si="48"/>
        <v>173.73954557506954</v>
      </c>
      <c r="U225" s="8">
        <f t="shared" si="49"/>
        <v>81.889779996694529</v>
      </c>
      <c r="V225" s="8">
        <f t="shared" si="50"/>
        <v>0</v>
      </c>
    </row>
    <row r="226" spans="1:22" x14ac:dyDescent="0.25">
      <c r="A226" t="s">
        <v>452</v>
      </c>
      <c r="B226">
        <v>2014</v>
      </c>
      <c r="C226">
        <v>2015</v>
      </c>
      <c r="E226" s="7">
        <v>0</v>
      </c>
      <c r="F226" s="7">
        <v>0</v>
      </c>
      <c r="G226" s="7">
        <v>88.88170050184435</v>
      </c>
      <c r="H226" s="7">
        <v>31.437352223933917</v>
      </c>
      <c r="I226" s="4">
        <f>1</f>
        <v>1</v>
      </c>
      <c r="J226" s="4">
        <f t="shared" si="51"/>
        <v>1</v>
      </c>
      <c r="K226" s="4">
        <f t="shared" si="39"/>
        <v>0</v>
      </c>
      <c r="L226" s="4">
        <f t="shared" si="40"/>
        <v>0</v>
      </c>
      <c r="M226" s="4">
        <f t="shared" si="41"/>
        <v>0</v>
      </c>
      <c r="N226" s="4">
        <f t="shared" si="42"/>
        <v>0</v>
      </c>
      <c r="O226" s="4">
        <f t="shared" si="43"/>
        <v>0</v>
      </c>
      <c r="P226" s="4">
        <f t="shared" si="44"/>
        <v>24</v>
      </c>
      <c r="Q226" s="4">
        <f t="shared" si="45"/>
        <v>-24168</v>
      </c>
      <c r="R226" s="8">
        <f t="shared" si="46"/>
        <v>0</v>
      </c>
      <c r="S226" s="8">
        <f t="shared" si="47"/>
        <v>0</v>
      </c>
      <c r="T226" s="8">
        <f t="shared" si="48"/>
        <v>0</v>
      </c>
      <c r="U226" s="8">
        <f t="shared" si="49"/>
        <v>0</v>
      </c>
      <c r="V226" s="8">
        <f t="shared" si="50"/>
        <v>0</v>
      </c>
    </row>
    <row r="227" spans="1:22" x14ac:dyDescent="0.25">
      <c r="A227" t="s">
        <v>453</v>
      </c>
      <c r="B227">
        <v>2012</v>
      </c>
      <c r="C227">
        <v>2015</v>
      </c>
      <c r="D227">
        <v>2015</v>
      </c>
      <c r="E227" s="7">
        <v>0</v>
      </c>
      <c r="F227" s="7">
        <v>0.64012853861452423</v>
      </c>
      <c r="G227" s="7">
        <v>0</v>
      </c>
      <c r="H227" s="7">
        <v>0</v>
      </c>
      <c r="I227" s="4">
        <f>1</f>
        <v>1</v>
      </c>
      <c r="J227" s="4">
        <f t="shared" si="51"/>
        <v>0</v>
      </c>
      <c r="K227" s="4">
        <f t="shared" si="39"/>
        <v>1</v>
      </c>
      <c r="L227" s="4">
        <f t="shared" si="40"/>
        <v>0</v>
      </c>
      <c r="M227" s="4">
        <f t="shared" si="41"/>
        <v>0</v>
      </c>
      <c r="N227" s="4">
        <f t="shared" si="42"/>
        <v>1</v>
      </c>
      <c r="O227" s="4">
        <f t="shared" si="43"/>
        <v>0</v>
      </c>
      <c r="P227" s="4">
        <f t="shared" si="44"/>
        <v>48</v>
      </c>
      <c r="Q227" s="4">
        <f t="shared" si="45"/>
        <v>12</v>
      </c>
      <c r="R227" s="8">
        <f t="shared" si="46"/>
        <v>0</v>
      </c>
      <c r="S227" s="8">
        <f t="shared" si="47"/>
        <v>0</v>
      </c>
      <c r="T227" s="8">
        <f t="shared" si="48"/>
        <v>0</v>
      </c>
      <c r="U227" s="8">
        <f t="shared" si="49"/>
        <v>0</v>
      </c>
      <c r="V227" s="8">
        <f t="shared" si="50"/>
        <v>0.64012853861452423</v>
      </c>
    </row>
    <row r="228" spans="1:22" x14ac:dyDescent="0.25">
      <c r="A228" t="s">
        <v>454</v>
      </c>
      <c r="B228">
        <v>2015</v>
      </c>
      <c r="C228">
        <v>2015</v>
      </c>
      <c r="D228">
        <v>2017</v>
      </c>
      <c r="E228" s="7">
        <v>61.275435993525143</v>
      </c>
      <c r="F228" s="7">
        <v>17.377518650323204</v>
      </c>
      <c r="G228" s="7">
        <v>0</v>
      </c>
      <c r="H228" s="7">
        <v>0</v>
      </c>
      <c r="I228" s="4">
        <f>1</f>
        <v>1</v>
      </c>
      <c r="J228" s="4">
        <f t="shared" si="51"/>
        <v>0</v>
      </c>
      <c r="K228" s="4">
        <f t="shared" si="39"/>
        <v>1</v>
      </c>
      <c r="L228" s="4">
        <f t="shared" si="40"/>
        <v>1</v>
      </c>
      <c r="M228" s="4">
        <f t="shared" si="41"/>
        <v>0</v>
      </c>
      <c r="N228" s="4">
        <f t="shared" si="42"/>
        <v>0</v>
      </c>
      <c r="O228" s="4">
        <f t="shared" si="43"/>
        <v>0</v>
      </c>
      <c r="P228" s="4">
        <f t="shared" si="44"/>
        <v>12</v>
      </c>
      <c r="Q228" s="4">
        <f t="shared" si="45"/>
        <v>36</v>
      </c>
      <c r="R228" s="8">
        <f t="shared" si="46"/>
        <v>61.275435993525143</v>
      </c>
      <c r="S228" s="8">
        <f t="shared" si="47"/>
        <v>61.275435993525143</v>
      </c>
      <c r="T228" s="8">
        <f t="shared" si="48"/>
        <v>0</v>
      </c>
      <c r="U228" s="8">
        <f t="shared" si="49"/>
        <v>17.377518650323204</v>
      </c>
      <c r="V228" s="8">
        <f t="shared" si="50"/>
        <v>0</v>
      </c>
    </row>
    <row r="229" spans="1:22" x14ac:dyDescent="0.25">
      <c r="A229" t="s">
        <v>455</v>
      </c>
      <c r="B229">
        <v>2012</v>
      </c>
      <c r="C229">
        <v>2015</v>
      </c>
      <c r="D229">
        <v>2019</v>
      </c>
      <c r="E229" s="7">
        <v>573.80929766221459</v>
      </c>
      <c r="F229" s="7">
        <v>63.499830872375881</v>
      </c>
      <c r="G229" s="7">
        <v>0</v>
      </c>
      <c r="H229" s="7">
        <v>0</v>
      </c>
      <c r="I229" s="4">
        <f>1</f>
        <v>1</v>
      </c>
      <c r="J229" s="4">
        <f t="shared" si="51"/>
        <v>0</v>
      </c>
      <c r="K229" s="4">
        <f t="shared" si="39"/>
        <v>1</v>
      </c>
      <c r="L229" s="4">
        <f t="shared" si="40"/>
        <v>1</v>
      </c>
      <c r="M229" s="4">
        <f t="shared" si="41"/>
        <v>1</v>
      </c>
      <c r="N229" s="4">
        <f t="shared" si="42"/>
        <v>0</v>
      </c>
      <c r="O229" s="4">
        <f t="shared" si="43"/>
        <v>0</v>
      </c>
      <c r="P229" s="4">
        <f t="shared" si="44"/>
        <v>48</v>
      </c>
      <c r="Q229" s="4">
        <f t="shared" si="45"/>
        <v>60</v>
      </c>
      <c r="R229" s="8">
        <f t="shared" si="46"/>
        <v>573.80929766221459</v>
      </c>
      <c r="S229" s="8">
        <f t="shared" si="47"/>
        <v>200</v>
      </c>
      <c r="T229" s="8">
        <f t="shared" si="48"/>
        <v>373.80929766221459</v>
      </c>
      <c r="U229" s="8">
        <f t="shared" si="49"/>
        <v>63.499830872375881</v>
      </c>
      <c r="V229" s="8">
        <f t="shared" si="50"/>
        <v>0</v>
      </c>
    </row>
    <row r="230" spans="1:22" x14ac:dyDescent="0.25">
      <c r="A230" t="s">
        <v>456</v>
      </c>
      <c r="B230">
        <v>2013</v>
      </c>
      <c r="C230">
        <v>2015</v>
      </c>
      <c r="D230">
        <v>2015</v>
      </c>
      <c r="E230" s="7">
        <v>0</v>
      </c>
      <c r="F230" s="7">
        <v>0</v>
      </c>
      <c r="G230" s="7">
        <v>0</v>
      </c>
      <c r="H230" s="7">
        <v>0</v>
      </c>
      <c r="I230" s="4">
        <f>1</f>
        <v>1</v>
      </c>
      <c r="J230" s="4">
        <f t="shared" si="51"/>
        <v>0</v>
      </c>
      <c r="K230" s="4">
        <f t="shared" si="39"/>
        <v>1</v>
      </c>
      <c r="L230" s="4">
        <f t="shared" si="40"/>
        <v>0</v>
      </c>
      <c r="M230" s="4">
        <f t="shared" si="41"/>
        <v>0</v>
      </c>
      <c r="N230" s="4">
        <f t="shared" si="42"/>
        <v>0</v>
      </c>
      <c r="O230" s="4">
        <f t="shared" si="43"/>
        <v>1</v>
      </c>
      <c r="P230" s="4">
        <f t="shared" si="44"/>
        <v>36</v>
      </c>
      <c r="Q230" s="4">
        <f t="shared" si="45"/>
        <v>12</v>
      </c>
      <c r="R230" s="8">
        <f t="shared" si="46"/>
        <v>0</v>
      </c>
      <c r="S230" s="8">
        <f t="shared" si="47"/>
        <v>0</v>
      </c>
      <c r="T230" s="8">
        <f t="shared" si="48"/>
        <v>0</v>
      </c>
      <c r="U230" s="8">
        <f t="shared" si="49"/>
        <v>0</v>
      </c>
      <c r="V230" s="8">
        <f t="shared" si="50"/>
        <v>0</v>
      </c>
    </row>
    <row r="231" spans="1:22" x14ac:dyDescent="0.25">
      <c r="A231" t="s">
        <v>457</v>
      </c>
      <c r="B231">
        <v>2015</v>
      </c>
      <c r="C231">
        <v>2015</v>
      </c>
      <c r="D231">
        <v>2015</v>
      </c>
      <c r="E231" s="7">
        <v>0</v>
      </c>
      <c r="F231" s="7">
        <v>0.85380237077909782</v>
      </c>
      <c r="G231" s="7">
        <v>0</v>
      </c>
      <c r="H231" s="7">
        <v>0</v>
      </c>
      <c r="I231" s="4">
        <f>1</f>
        <v>1</v>
      </c>
      <c r="J231" s="4">
        <f t="shared" si="51"/>
        <v>0</v>
      </c>
      <c r="K231" s="4">
        <f t="shared" si="39"/>
        <v>1</v>
      </c>
      <c r="L231" s="4">
        <f t="shared" si="40"/>
        <v>0</v>
      </c>
      <c r="M231" s="4">
        <f t="shared" si="41"/>
        <v>0</v>
      </c>
      <c r="N231" s="4">
        <f t="shared" si="42"/>
        <v>1</v>
      </c>
      <c r="O231" s="4">
        <f t="shared" si="43"/>
        <v>0</v>
      </c>
      <c r="P231" s="4">
        <f t="shared" si="44"/>
        <v>12</v>
      </c>
      <c r="Q231" s="4">
        <f t="shared" si="45"/>
        <v>12</v>
      </c>
      <c r="R231" s="8">
        <f t="shared" si="46"/>
        <v>0</v>
      </c>
      <c r="S231" s="8">
        <f t="shared" si="47"/>
        <v>0</v>
      </c>
      <c r="T231" s="8">
        <f t="shared" si="48"/>
        <v>0</v>
      </c>
      <c r="U231" s="8">
        <f t="shared" si="49"/>
        <v>0</v>
      </c>
      <c r="V231" s="8">
        <f t="shared" si="50"/>
        <v>0.85380237077909782</v>
      </c>
    </row>
    <row r="232" spans="1:22" x14ac:dyDescent="0.25">
      <c r="A232" t="s">
        <v>458</v>
      </c>
      <c r="B232">
        <v>2011</v>
      </c>
      <c r="C232">
        <v>2015</v>
      </c>
      <c r="D232">
        <v>2015</v>
      </c>
      <c r="E232" s="7">
        <v>0</v>
      </c>
      <c r="F232" s="7">
        <v>0.45496512485958474</v>
      </c>
      <c r="G232" s="7">
        <v>0</v>
      </c>
      <c r="H232" s="7">
        <v>0</v>
      </c>
      <c r="I232" s="4">
        <f>1</f>
        <v>1</v>
      </c>
      <c r="J232" s="4">
        <f t="shared" si="51"/>
        <v>0</v>
      </c>
      <c r="K232" s="4">
        <f t="shared" si="39"/>
        <v>1</v>
      </c>
      <c r="L232" s="4">
        <f t="shared" si="40"/>
        <v>0</v>
      </c>
      <c r="M232" s="4">
        <f t="shared" si="41"/>
        <v>0</v>
      </c>
      <c r="N232" s="4">
        <f t="shared" si="42"/>
        <v>1</v>
      </c>
      <c r="O232" s="4">
        <f t="shared" si="43"/>
        <v>0</v>
      </c>
      <c r="P232" s="4">
        <f t="shared" si="44"/>
        <v>60</v>
      </c>
      <c r="Q232" s="4">
        <f t="shared" si="45"/>
        <v>12</v>
      </c>
      <c r="R232" s="8">
        <f t="shared" si="46"/>
        <v>0</v>
      </c>
      <c r="S232" s="8">
        <f t="shared" si="47"/>
        <v>0</v>
      </c>
      <c r="T232" s="8">
        <f t="shared" si="48"/>
        <v>0</v>
      </c>
      <c r="U232" s="8">
        <f t="shared" si="49"/>
        <v>0</v>
      </c>
      <c r="V232" s="8">
        <f t="shared" si="50"/>
        <v>0.45496512485958474</v>
      </c>
    </row>
    <row r="233" spans="1:22" x14ac:dyDescent="0.25">
      <c r="A233" t="s">
        <v>459</v>
      </c>
      <c r="B233">
        <v>2010</v>
      </c>
      <c r="C233">
        <v>2015</v>
      </c>
      <c r="D233">
        <v>2015</v>
      </c>
      <c r="E233" s="7">
        <v>0</v>
      </c>
      <c r="F233" s="7">
        <v>1.87825141416938</v>
      </c>
      <c r="G233" s="7">
        <v>0</v>
      </c>
      <c r="H233" s="7">
        <v>0</v>
      </c>
      <c r="I233" s="4">
        <f>1</f>
        <v>1</v>
      </c>
      <c r="J233" s="4">
        <f t="shared" si="51"/>
        <v>0</v>
      </c>
      <c r="K233" s="4">
        <f t="shared" si="39"/>
        <v>1</v>
      </c>
      <c r="L233" s="4">
        <f t="shared" si="40"/>
        <v>0</v>
      </c>
      <c r="M233" s="4">
        <f t="shared" si="41"/>
        <v>0</v>
      </c>
      <c r="N233" s="4">
        <f t="shared" si="42"/>
        <v>1</v>
      </c>
      <c r="O233" s="4">
        <f t="shared" si="43"/>
        <v>0</v>
      </c>
      <c r="P233" s="4">
        <f t="shared" si="44"/>
        <v>72</v>
      </c>
      <c r="Q233" s="4">
        <f t="shared" si="45"/>
        <v>12</v>
      </c>
      <c r="R233" s="8">
        <f t="shared" si="46"/>
        <v>0</v>
      </c>
      <c r="S233" s="8">
        <f t="shared" si="47"/>
        <v>0</v>
      </c>
      <c r="T233" s="8">
        <f t="shared" si="48"/>
        <v>0</v>
      </c>
      <c r="U233" s="8">
        <f t="shared" si="49"/>
        <v>0</v>
      </c>
      <c r="V233" s="8">
        <f t="shared" si="50"/>
        <v>1.87825141416938</v>
      </c>
    </row>
    <row r="234" spans="1:22" x14ac:dyDescent="0.25">
      <c r="A234" t="s">
        <v>460</v>
      </c>
      <c r="B234">
        <v>2012</v>
      </c>
      <c r="C234">
        <v>2015</v>
      </c>
      <c r="D234">
        <v>2015</v>
      </c>
      <c r="E234" s="7">
        <v>0</v>
      </c>
      <c r="F234" s="7">
        <v>0.32813786827408964</v>
      </c>
      <c r="G234" s="7">
        <v>0</v>
      </c>
      <c r="H234" s="7">
        <v>0</v>
      </c>
      <c r="I234" s="4">
        <f>1</f>
        <v>1</v>
      </c>
      <c r="J234" s="4">
        <f t="shared" si="51"/>
        <v>0</v>
      </c>
      <c r="K234" s="4">
        <f t="shared" si="39"/>
        <v>1</v>
      </c>
      <c r="L234" s="4">
        <f t="shared" si="40"/>
        <v>0</v>
      </c>
      <c r="M234" s="4">
        <f t="shared" si="41"/>
        <v>0</v>
      </c>
      <c r="N234" s="4">
        <f t="shared" si="42"/>
        <v>1</v>
      </c>
      <c r="O234" s="4">
        <f t="shared" si="43"/>
        <v>0</v>
      </c>
      <c r="P234" s="4">
        <f t="shared" si="44"/>
        <v>48</v>
      </c>
      <c r="Q234" s="4">
        <f t="shared" si="45"/>
        <v>12</v>
      </c>
      <c r="R234" s="8">
        <f t="shared" si="46"/>
        <v>0</v>
      </c>
      <c r="S234" s="8">
        <f t="shared" si="47"/>
        <v>0</v>
      </c>
      <c r="T234" s="8">
        <f t="shared" si="48"/>
        <v>0</v>
      </c>
      <c r="U234" s="8">
        <f t="shared" si="49"/>
        <v>0</v>
      </c>
      <c r="V234" s="8">
        <f t="shared" si="50"/>
        <v>0.32813786827408964</v>
      </c>
    </row>
    <row r="235" spans="1:22" x14ac:dyDescent="0.25">
      <c r="A235" t="s">
        <v>461</v>
      </c>
      <c r="B235">
        <v>2010</v>
      </c>
      <c r="C235">
        <v>2015</v>
      </c>
      <c r="D235">
        <v>2015</v>
      </c>
      <c r="E235" s="7">
        <v>0</v>
      </c>
      <c r="F235" s="7">
        <v>0</v>
      </c>
      <c r="G235" s="7">
        <v>0</v>
      </c>
      <c r="H235" s="7">
        <v>0</v>
      </c>
      <c r="I235" s="4">
        <f>1</f>
        <v>1</v>
      </c>
      <c r="J235" s="4">
        <f t="shared" si="51"/>
        <v>0</v>
      </c>
      <c r="K235" s="4">
        <f t="shared" si="39"/>
        <v>1</v>
      </c>
      <c r="L235" s="4">
        <f t="shared" si="40"/>
        <v>0</v>
      </c>
      <c r="M235" s="4">
        <f t="shared" si="41"/>
        <v>0</v>
      </c>
      <c r="N235" s="4">
        <f t="shared" si="42"/>
        <v>0</v>
      </c>
      <c r="O235" s="4">
        <f t="shared" si="43"/>
        <v>1</v>
      </c>
      <c r="P235" s="4">
        <f t="shared" si="44"/>
        <v>72</v>
      </c>
      <c r="Q235" s="4">
        <f t="shared" si="45"/>
        <v>12</v>
      </c>
      <c r="R235" s="8">
        <f t="shared" si="46"/>
        <v>0</v>
      </c>
      <c r="S235" s="8">
        <f t="shared" si="47"/>
        <v>0</v>
      </c>
      <c r="T235" s="8">
        <f t="shared" si="48"/>
        <v>0</v>
      </c>
      <c r="U235" s="8">
        <f t="shared" si="49"/>
        <v>0</v>
      </c>
      <c r="V235" s="8">
        <f t="shared" si="50"/>
        <v>0</v>
      </c>
    </row>
    <row r="236" spans="1:22" x14ac:dyDescent="0.25">
      <c r="A236" t="s">
        <v>462</v>
      </c>
      <c r="B236">
        <v>2012</v>
      </c>
      <c r="C236">
        <v>2015</v>
      </c>
      <c r="D236">
        <v>2015</v>
      </c>
      <c r="E236" s="7">
        <v>10.1250220780466</v>
      </c>
      <c r="F236" s="7">
        <v>3.8467238295219706</v>
      </c>
      <c r="G236" s="7">
        <v>0</v>
      </c>
      <c r="H236" s="7">
        <v>0</v>
      </c>
      <c r="I236" s="4">
        <f>1</f>
        <v>1</v>
      </c>
      <c r="J236" s="4">
        <f t="shared" si="51"/>
        <v>0</v>
      </c>
      <c r="K236" s="4">
        <f t="shared" si="39"/>
        <v>1</v>
      </c>
      <c r="L236" s="4">
        <f t="shared" si="40"/>
        <v>1</v>
      </c>
      <c r="M236" s="4">
        <f t="shared" si="41"/>
        <v>0</v>
      </c>
      <c r="N236" s="4">
        <f t="shared" si="42"/>
        <v>0</v>
      </c>
      <c r="O236" s="4">
        <f t="shared" si="43"/>
        <v>0</v>
      </c>
      <c r="P236" s="4">
        <f t="shared" si="44"/>
        <v>48</v>
      </c>
      <c r="Q236" s="4">
        <f t="shared" si="45"/>
        <v>12</v>
      </c>
      <c r="R236" s="8">
        <f t="shared" si="46"/>
        <v>10.1250220780466</v>
      </c>
      <c r="S236" s="8">
        <f t="shared" si="47"/>
        <v>10.1250220780466</v>
      </c>
      <c r="T236" s="8">
        <f t="shared" si="48"/>
        <v>0</v>
      </c>
      <c r="U236" s="8">
        <f t="shared" si="49"/>
        <v>3.8467238295219706</v>
      </c>
      <c r="V236" s="8">
        <f t="shared" si="50"/>
        <v>0</v>
      </c>
    </row>
    <row r="237" spans="1:22" x14ac:dyDescent="0.25">
      <c r="A237" t="s">
        <v>463</v>
      </c>
      <c r="B237">
        <v>2011</v>
      </c>
      <c r="C237">
        <v>2015</v>
      </c>
      <c r="D237">
        <v>2016</v>
      </c>
      <c r="E237" s="7">
        <v>0</v>
      </c>
      <c r="F237" s="7">
        <v>1.2781663943702481</v>
      </c>
      <c r="G237" s="7">
        <v>0</v>
      </c>
      <c r="H237" s="7">
        <v>0</v>
      </c>
      <c r="I237" s="4">
        <f>1</f>
        <v>1</v>
      </c>
      <c r="J237" s="4">
        <f t="shared" si="51"/>
        <v>0</v>
      </c>
      <c r="K237" s="4">
        <f t="shared" si="39"/>
        <v>1</v>
      </c>
      <c r="L237" s="4">
        <f t="shared" si="40"/>
        <v>0</v>
      </c>
      <c r="M237" s="4">
        <f t="shared" si="41"/>
        <v>0</v>
      </c>
      <c r="N237" s="4">
        <f t="shared" si="42"/>
        <v>1</v>
      </c>
      <c r="O237" s="4">
        <f t="shared" si="43"/>
        <v>0</v>
      </c>
      <c r="P237" s="4">
        <f t="shared" si="44"/>
        <v>60</v>
      </c>
      <c r="Q237" s="4">
        <f t="shared" si="45"/>
        <v>24</v>
      </c>
      <c r="R237" s="8">
        <f t="shared" si="46"/>
        <v>0</v>
      </c>
      <c r="S237" s="8">
        <f t="shared" si="47"/>
        <v>0</v>
      </c>
      <c r="T237" s="8">
        <f t="shared" si="48"/>
        <v>0</v>
      </c>
      <c r="U237" s="8">
        <f t="shared" si="49"/>
        <v>0</v>
      </c>
      <c r="V237" s="8">
        <f t="shared" si="50"/>
        <v>1.2781663943702481</v>
      </c>
    </row>
    <row r="238" spans="1:22" x14ac:dyDescent="0.25">
      <c r="A238" t="s">
        <v>464</v>
      </c>
      <c r="B238">
        <v>2014</v>
      </c>
      <c r="C238">
        <v>2015</v>
      </c>
      <c r="D238">
        <v>2017</v>
      </c>
      <c r="E238" s="7">
        <v>59.50705799164173</v>
      </c>
      <c r="F238" s="7">
        <v>39.504184433430815</v>
      </c>
      <c r="G238" s="7">
        <v>0</v>
      </c>
      <c r="H238" s="7">
        <v>0</v>
      </c>
      <c r="I238" s="4">
        <f>1</f>
        <v>1</v>
      </c>
      <c r="J238" s="4">
        <f t="shared" si="51"/>
        <v>0</v>
      </c>
      <c r="K238" s="4">
        <f t="shared" si="39"/>
        <v>1</v>
      </c>
      <c r="L238" s="4">
        <f t="shared" si="40"/>
        <v>1</v>
      </c>
      <c r="M238" s="4">
        <f t="shared" si="41"/>
        <v>0</v>
      </c>
      <c r="N238" s="4">
        <f t="shared" si="42"/>
        <v>0</v>
      </c>
      <c r="O238" s="4">
        <f t="shared" si="43"/>
        <v>0</v>
      </c>
      <c r="P238" s="4">
        <f t="shared" si="44"/>
        <v>24</v>
      </c>
      <c r="Q238" s="4">
        <f t="shared" si="45"/>
        <v>36</v>
      </c>
      <c r="R238" s="8">
        <f t="shared" si="46"/>
        <v>59.50705799164173</v>
      </c>
      <c r="S238" s="8">
        <f t="shared" si="47"/>
        <v>59.50705799164173</v>
      </c>
      <c r="T238" s="8">
        <f t="shared" si="48"/>
        <v>0</v>
      </c>
      <c r="U238" s="8">
        <f t="shared" si="49"/>
        <v>39.504184433430815</v>
      </c>
      <c r="V238" s="8">
        <f t="shared" si="50"/>
        <v>0</v>
      </c>
    </row>
    <row r="239" spans="1:22" x14ac:dyDescent="0.25">
      <c r="A239" t="s">
        <v>465</v>
      </c>
      <c r="B239">
        <v>2012</v>
      </c>
      <c r="C239">
        <v>2015</v>
      </c>
      <c r="D239">
        <v>2017</v>
      </c>
      <c r="E239" s="7">
        <v>25.089738947594618</v>
      </c>
      <c r="F239" s="7">
        <v>24.40368886131202</v>
      </c>
      <c r="G239" s="7">
        <v>0</v>
      </c>
      <c r="H239" s="7">
        <v>0</v>
      </c>
      <c r="I239" s="4">
        <f>1</f>
        <v>1</v>
      </c>
      <c r="J239" s="4">
        <f t="shared" si="51"/>
        <v>0</v>
      </c>
      <c r="K239" s="4">
        <f t="shared" si="39"/>
        <v>1</v>
      </c>
      <c r="L239" s="4">
        <f t="shared" si="40"/>
        <v>1</v>
      </c>
      <c r="M239" s="4">
        <f t="shared" si="41"/>
        <v>0</v>
      </c>
      <c r="N239" s="4">
        <f t="shared" si="42"/>
        <v>0</v>
      </c>
      <c r="O239" s="4">
        <f t="shared" si="43"/>
        <v>0</v>
      </c>
      <c r="P239" s="4">
        <f t="shared" si="44"/>
        <v>48</v>
      </c>
      <c r="Q239" s="4">
        <f t="shared" si="45"/>
        <v>36</v>
      </c>
      <c r="R239" s="8">
        <f t="shared" si="46"/>
        <v>25.089738947594618</v>
      </c>
      <c r="S239" s="8">
        <f t="shared" si="47"/>
        <v>25.089738947594618</v>
      </c>
      <c r="T239" s="8">
        <f t="shared" si="48"/>
        <v>0</v>
      </c>
      <c r="U239" s="8">
        <f t="shared" si="49"/>
        <v>24.40368886131202</v>
      </c>
      <c r="V239" s="8">
        <f t="shared" si="50"/>
        <v>0</v>
      </c>
    </row>
    <row r="240" spans="1:22" x14ac:dyDescent="0.25">
      <c r="A240" t="s">
        <v>466</v>
      </c>
      <c r="B240">
        <v>2011</v>
      </c>
      <c r="C240">
        <v>2015</v>
      </c>
      <c r="D240">
        <v>2015</v>
      </c>
      <c r="E240" s="7">
        <v>0</v>
      </c>
      <c r="F240" s="7">
        <v>0.68166618814264368</v>
      </c>
      <c r="G240" s="7">
        <v>0</v>
      </c>
      <c r="H240" s="7">
        <v>0</v>
      </c>
      <c r="I240" s="4">
        <f>1</f>
        <v>1</v>
      </c>
      <c r="J240" s="4">
        <f t="shared" si="51"/>
        <v>0</v>
      </c>
      <c r="K240" s="4">
        <f t="shared" si="39"/>
        <v>1</v>
      </c>
      <c r="L240" s="4">
        <f t="shared" si="40"/>
        <v>0</v>
      </c>
      <c r="M240" s="4">
        <f t="shared" si="41"/>
        <v>0</v>
      </c>
      <c r="N240" s="4">
        <f t="shared" si="42"/>
        <v>1</v>
      </c>
      <c r="O240" s="4">
        <f t="shared" si="43"/>
        <v>0</v>
      </c>
      <c r="P240" s="4">
        <f t="shared" si="44"/>
        <v>60</v>
      </c>
      <c r="Q240" s="4">
        <f t="shared" si="45"/>
        <v>12</v>
      </c>
      <c r="R240" s="8">
        <f t="shared" si="46"/>
        <v>0</v>
      </c>
      <c r="S240" s="8">
        <f t="shared" si="47"/>
        <v>0</v>
      </c>
      <c r="T240" s="8">
        <f t="shared" si="48"/>
        <v>0</v>
      </c>
      <c r="U240" s="8">
        <f t="shared" si="49"/>
        <v>0</v>
      </c>
      <c r="V240" s="8">
        <f t="shared" si="50"/>
        <v>0.68166618814264368</v>
      </c>
    </row>
    <row r="241" spans="1:22" x14ac:dyDescent="0.25">
      <c r="A241" t="s">
        <v>467</v>
      </c>
      <c r="B241">
        <v>2015</v>
      </c>
      <c r="C241">
        <v>2015</v>
      </c>
      <c r="D241">
        <v>2016</v>
      </c>
      <c r="E241" s="7">
        <v>0</v>
      </c>
      <c r="F241" s="7">
        <v>8.3610097573255775</v>
      </c>
      <c r="G241" s="7">
        <v>0</v>
      </c>
      <c r="H241" s="7">
        <v>0</v>
      </c>
      <c r="I241" s="4">
        <f>1</f>
        <v>1</v>
      </c>
      <c r="J241" s="4">
        <f t="shared" si="51"/>
        <v>0</v>
      </c>
      <c r="K241" s="4">
        <f t="shared" si="39"/>
        <v>1</v>
      </c>
      <c r="L241" s="4">
        <f t="shared" si="40"/>
        <v>0</v>
      </c>
      <c r="M241" s="4">
        <f t="shared" si="41"/>
        <v>0</v>
      </c>
      <c r="N241" s="4">
        <f t="shared" si="42"/>
        <v>1</v>
      </c>
      <c r="O241" s="4">
        <f t="shared" si="43"/>
        <v>0</v>
      </c>
      <c r="P241" s="4">
        <f t="shared" si="44"/>
        <v>12</v>
      </c>
      <c r="Q241" s="4">
        <f t="shared" si="45"/>
        <v>24</v>
      </c>
      <c r="R241" s="8">
        <f t="shared" si="46"/>
        <v>0</v>
      </c>
      <c r="S241" s="8">
        <f t="shared" si="47"/>
        <v>0</v>
      </c>
      <c r="T241" s="8">
        <f t="shared" si="48"/>
        <v>0</v>
      </c>
      <c r="U241" s="8">
        <f t="shared" si="49"/>
        <v>0</v>
      </c>
      <c r="V241" s="8">
        <f t="shared" si="50"/>
        <v>8.3610097573255775</v>
      </c>
    </row>
    <row r="242" spans="1:22" x14ac:dyDescent="0.25">
      <c r="A242" t="s">
        <v>468</v>
      </c>
      <c r="B242">
        <v>2010</v>
      </c>
      <c r="C242">
        <v>2015</v>
      </c>
      <c r="D242">
        <v>2015</v>
      </c>
      <c r="E242" s="7">
        <v>0</v>
      </c>
      <c r="F242" s="7">
        <v>0</v>
      </c>
      <c r="G242" s="7">
        <v>0</v>
      </c>
      <c r="H242" s="7">
        <v>0</v>
      </c>
      <c r="I242" s="4">
        <f>1</f>
        <v>1</v>
      </c>
      <c r="J242" s="4">
        <f t="shared" si="51"/>
        <v>0</v>
      </c>
      <c r="K242" s="4">
        <f t="shared" si="39"/>
        <v>1</v>
      </c>
      <c r="L242" s="4">
        <f t="shared" si="40"/>
        <v>0</v>
      </c>
      <c r="M242" s="4">
        <f t="shared" si="41"/>
        <v>0</v>
      </c>
      <c r="N242" s="4">
        <f t="shared" si="42"/>
        <v>0</v>
      </c>
      <c r="O242" s="4">
        <f t="shared" si="43"/>
        <v>1</v>
      </c>
      <c r="P242" s="4">
        <f t="shared" si="44"/>
        <v>72</v>
      </c>
      <c r="Q242" s="4">
        <f t="shared" si="45"/>
        <v>12</v>
      </c>
      <c r="R242" s="8">
        <f t="shared" si="46"/>
        <v>0</v>
      </c>
      <c r="S242" s="8">
        <f t="shared" si="47"/>
        <v>0</v>
      </c>
      <c r="T242" s="8">
        <f t="shared" si="48"/>
        <v>0</v>
      </c>
      <c r="U242" s="8">
        <f t="shared" si="49"/>
        <v>0</v>
      </c>
      <c r="V242" s="8">
        <f t="shared" si="50"/>
        <v>0</v>
      </c>
    </row>
    <row r="243" spans="1:22" x14ac:dyDescent="0.25">
      <c r="A243" t="s">
        <v>469</v>
      </c>
      <c r="B243">
        <v>2014</v>
      </c>
      <c r="C243">
        <v>2015</v>
      </c>
      <c r="D243">
        <v>2017</v>
      </c>
      <c r="E243" s="7">
        <v>47.977371012905728</v>
      </c>
      <c r="F243" s="7">
        <v>24.189861178100141</v>
      </c>
      <c r="G243" s="7">
        <v>0</v>
      </c>
      <c r="H243" s="7">
        <v>0</v>
      </c>
      <c r="I243" s="4">
        <f>1</f>
        <v>1</v>
      </c>
      <c r="J243" s="4">
        <f t="shared" si="51"/>
        <v>0</v>
      </c>
      <c r="K243" s="4">
        <f t="shared" si="39"/>
        <v>1</v>
      </c>
      <c r="L243" s="4">
        <f t="shared" si="40"/>
        <v>1</v>
      </c>
      <c r="M243" s="4">
        <f t="shared" si="41"/>
        <v>0</v>
      </c>
      <c r="N243" s="4">
        <f t="shared" si="42"/>
        <v>0</v>
      </c>
      <c r="O243" s="4">
        <f t="shared" si="43"/>
        <v>0</v>
      </c>
      <c r="P243" s="4">
        <f t="shared" si="44"/>
        <v>24</v>
      </c>
      <c r="Q243" s="4">
        <f t="shared" si="45"/>
        <v>36</v>
      </c>
      <c r="R243" s="8">
        <f t="shared" si="46"/>
        <v>47.977371012905728</v>
      </c>
      <c r="S243" s="8">
        <f t="shared" si="47"/>
        <v>47.977371012905728</v>
      </c>
      <c r="T243" s="8">
        <f t="shared" si="48"/>
        <v>0</v>
      </c>
      <c r="U243" s="8">
        <f t="shared" si="49"/>
        <v>24.189861178100141</v>
      </c>
      <c r="V243" s="8">
        <f t="shared" si="50"/>
        <v>0</v>
      </c>
    </row>
    <row r="244" spans="1:22" x14ac:dyDescent="0.25">
      <c r="A244" t="s">
        <v>470</v>
      </c>
      <c r="B244">
        <v>2011</v>
      </c>
      <c r="C244">
        <v>2015</v>
      </c>
      <c r="D244">
        <v>2015</v>
      </c>
      <c r="E244" s="7">
        <v>0</v>
      </c>
      <c r="F244" s="7">
        <v>0</v>
      </c>
      <c r="G244" s="7">
        <v>0</v>
      </c>
      <c r="H244" s="7">
        <v>0</v>
      </c>
      <c r="I244" s="4">
        <f>1</f>
        <v>1</v>
      </c>
      <c r="J244" s="4">
        <f t="shared" si="51"/>
        <v>0</v>
      </c>
      <c r="K244" s="4">
        <f t="shared" si="39"/>
        <v>1</v>
      </c>
      <c r="L244" s="4">
        <f t="shared" si="40"/>
        <v>0</v>
      </c>
      <c r="M244" s="4">
        <f t="shared" si="41"/>
        <v>0</v>
      </c>
      <c r="N244" s="4">
        <f t="shared" si="42"/>
        <v>0</v>
      </c>
      <c r="O244" s="4">
        <f t="shared" si="43"/>
        <v>1</v>
      </c>
      <c r="P244" s="4">
        <f t="shared" si="44"/>
        <v>60</v>
      </c>
      <c r="Q244" s="4">
        <f t="shared" si="45"/>
        <v>12</v>
      </c>
      <c r="R244" s="8">
        <f t="shared" si="46"/>
        <v>0</v>
      </c>
      <c r="S244" s="8">
        <f t="shared" si="47"/>
        <v>0</v>
      </c>
      <c r="T244" s="8">
        <f t="shared" si="48"/>
        <v>0</v>
      </c>
      <c r="U244" s="8">
        <f t="shared" si="49"/>
        <v>0</v>
      </c>
      <c r="V244" s="8">
        <f t="shared" si="50"/>
        <v>0</v>
      </c>
    </row>
    <row r="245" spans="1:22" x14ac:dyDescent="0.25">
      <c r="A245" t="s">
        <v>471</v>
      </c>
      <c r="B245">
        <v>2011</v>
      </c>
      <c r="C245">
        <v>2015</v>
      </c>
      <c r="D245">
        <v>2018</v>
      </c>
      <c r="E245" s="7">
        <v>79.391402239846954</v>
      </c>
      <c r="F245" s="7">
        <v>33.282747639493735</v>
      </c>
      <c r="G245" s="7">
        <v>0</v>
      </c>
      <c r="H245" s="7">
        <v>0</v>
      </c>
      <c r="I245" s="4">
        <f>1</f>
        <v>1</v>
      </c>
      <c r="J245" s="4">
        <f t="shared" si="51"/>
        <v>0</v>
      </c>
      <c r="K245" s="4">
        <f t="shared" si="39"/>
        <v>1</v>
      </c>
      <c r="L245" s="4">
        <f t="shared" si="40"/>
        <v>1</v>
      </c>
      <c r="M245" s="4">
        <f t="shared" si="41"/>
        <v>0</v>
      </c>
      <c r="N245" s="4">
        <f t="shared" si="42"/>
        <v>0</v>
      </c>
      <c r="O245" s="4">
        <f t="shared" si="43"/>
        <v>0</v>
      </c>
      <c r="P245" s="4">
        <f t="shared" si="44"/>
        <v>60</v>
      </c>
      <c r="Q245" s="4">
        <f t="shared" si="45"/>
        <v>48</v>
      </c>
      <c r="R245" s="8">
        <f t="shared" si="46"/>
        <v>79.391402239846954</v>
      </c>
      <c r="S245" s="8">
        <f t="shared" si="47"/>
        <v>79.391402239846954</v>
      </c>
      <c r="T245" s="8">
        <f t="shared" si="48"/>
        <v>0</v>
      </c>
      <c r="U245" s="8">
        <f t="shared" si="49"/>
        <v>33.282747639493735</v>
      </c>
      <c r="V245" s="8">
        <f t="shared" si="50"/>
        <v>0</v>
      </c>
    </row>
    <row r="246" spans="1:22" x14ac:dyDescent="0.25">
      <c r="A246" t="s">
        <v>472</v>
      </c>
      <c r="B246">
        <v>2010</v>
      </c>
      <c r="C246">
        <v>2015</v>
      </c>
      <c r="D246">
        <v>2017</v>
      </c>
      <c r="E246" s="7">
        <v>32.900965685479584</v>
      </c>
      <c r="F246" s="7">
        <v>13.214879013556754</v>
      </c>
      <c r="G246" s="7">
        <v>0</v>
      </c>
      <c r="H246" s="7">
        <v>0</v>
      </c>
      <c r="I246" s="4">
        <f>1</f>
        <v>1</v>
      </c>
      <c r="J246" s="4">
        <f t="shared" si="51"/>
        <v>0</v>
      </c>
      <c r="K246" s="4">
        <f t="shared" si="39"/>
        <v>1</v>
      </c>
      <c r="L246" s="4">
        <f t="shared" si="40"/>
        <v>1</v>
      </c>
      <c r="M246" s="4">
        <f t="shared" si="41"/>
        <v>0</v>
      </c>
      <c r="N246" s="4">
        <f t="shared" si="42"/>
        <v>0</v>
      </c>
      <c r="O246" s="4">
        <f t="shared" si="43"/>
        <v>0</v>
      </c>
      <c r="P246" s="4">
        <f t="shared" si="44"/>
        <v>72</v>
      </c>
      <c r="Q246" s="4">
        <f t="shared" si="45"/>
        <v>36</v>
      </c>
      <c r="R246" s="8">
        <f t="shared" si="46"/>
        <v>32.900965685479584</v>
      </c>
      <c r="S246" s="8">
        <f t="shared" si="47"/>
        <v>32.900965685479584</v>
      </c>
      <c r="T246" s="8">
        <f t="shared" si="48"/>
        <v>0</v>
      </c>
      <c r="U246" s="8">
        <f t="shared" si="49"/>
        <v>13.214879013556754</v>
      </c>
      <c r="V246" s="8">
        <f t="shared" si="50"/>
        <v>0</v>
      </c>
    </row>
    <row r="247" spans="1:22" x14ac:dyDescent="0.25">
      <c r="A247" t="s">
        <v>473</v>
      </c>
      <c r="B247">
        <v>2011</v>
      </c>
      <c r="C247">
        <v>2015</v>
      </c>
      <c r="D247">
        <v>2019</v>
      </c>
      <c r="E247" s="7">
        <v>158.73894431137313</v>
      </c>
      <c r="F247" s="7">
        <v>37.957493855021845</v>
      </c>
      <c r="G247" s="7">
        <v>0</v>
      </c>
      <c r="H247" s="7">
        <v>0</v>
      </c>
      <c r="I247" s="4">
        <f>1</f>
        <v>1</v>
      </c>
      <c r="J247" s="4">
        <f t="shared" si="51"/>
        <v>0</v>
      </c>
      <c r="K247" s="4">
        <f t="shared" si="39"/>
        <v>1</v>
      </c>
      <c r="L247" s="4">
        <f t="shared" si="40"/>
        <v>1</v>
      </c>
      <c r="M247" s="4">
        <f t="shared" si="41"/>
        <v>0</v>
      </c>
      <c r="N247" s="4">
        <f t="shared" si="42"/>
        <v>0</v>
      </c>
      <c r="O247" s="4">
        <f t="shared" si="43"/>
        <v>0</v>
      </c>
      <c r="P247" s="4">
        <f t="shared" si="44"/>
        <v>60</v>
      </c>
      <c r="Q247" s="4">
        <f t="shared" si="45"/>
        <v>60</v>
      </c>
      <c r="R247" s="8">
        <f t="shared" si="46"/>
        <v>158.73894431137313</v>
      </c>
      <c r="S247" s="8">
        <f t="shared" si="47"/>
        <v>158.73894431137313</v>
      </c>
      <c r="T247" s="8">
        <f t="shared" si="48"/>
        <v>0</v>
      </c>
      <c r="U247" s="8">
        <f t="shared" si="49"/>
        <v>37.957493855021845</v>
      </c>
      <c r="V247" s="8">
        <f t="shared" si="50"/>
        <v>0</v>
      </c>
    </row>
    <row r="248" spans="1:22" x14ac:dyDescent="0.25">
      <c r="A248" t="s">
        <v>474</v>
      </c>
      <c r="B248">
        <v>2012</v>
      </c>
      <c r="C248">
        <v>2015</v>
      </c>
      <c r="D248">
        <v>2016</v>
      </c>
      <c r="E248" s="7">
        <v>43.803984891570714</v>
      </c>
      <c r="F248" s="7">
        <v>22.252405219903203</v>
      </c>
      <c r="G248" s="7">
        <v>0</v>
      </c>
      <c r="H248" s="7">
        <v>0</v>
      </c>
      <c r="I248" s="4">
        <f>1</f>
        <v>1</v>
      </c>
      <c r="J248" s="4">
        <f t="shared" si="51"/>
        <v>0</v>
      </c>
      <c r="K248" s="4">
        <f t="shared" si="39"/>
        <v>1</v>
      </c>
      <c r="L248" s="4">
        <f t="shared" si="40"/>
        <v>1</v>
      </c>
      <c r="M248" s="4">
        <f t="shared" si="41"/>
        <v>0</v>
      </c>
      <c r="N248" s="4">
        <f t="shared" si="42"/>
        <v>0</v>
      </c>
      <c r="O248" s="4">
        <f t="shared" si="43"/>
        <v>0</v>
      </c>
      <c r="P248" s="4">
        <f t="shared" si="44"/>
        <v>48</v>
      </c>
      <c r="Q248" s="4">
        <f t="shared" si="45"/>
        <v>24</v>
      </c>
      <c r="R248" s="8">
        <f t="shared" si="46"/>
        <v>43.803984891570714</v>
      </c>
      <c r="S248" s="8">
        <f t="shared" si="47"/>
        <v>43.803984891570714</v>
      </c>
      <c r="T248" s="8">
        <f t="shared" si="48"/>
        <v>0</v>
      </c>
      <c r="U248" s="8">
        <f t="shared" si="49"/>
        <v>22.252405219903203</v>
      </c>
      <c r="V248" s="8">
        <f t="shared" si="50"/>
        <v>0</v>
      </c>
    </row>
    <row r="249" spans="1:22" x14ac:dyDescent="0.25">
      <c r="A249" t="s">
        <v>475</v>
      </c>
      <c r="B249">
        <v>2012</v>
      </c>
      <c r="C249">
        <v>2015</v>
      </c>
      <c r="D249">
        <v>2016</v>
      </c>
      <c r="E249" s="7">
        <v>17.330197735516048</v>
      </c>
      <c r="F249" s="7">
        <v>12.514408436759565</v>
      </c>
      <c r="G249" s="7">
        <v>0</v>
      </c>
      <c r="H249" s="7">
        <v>0</v>
      </c>
      <c r="I249" s="4">
        <f>1</f>
        <v>1</v>
      </c>
      <c r="J249" s="4">
        <f t="shared" si="51"/>
        <v>0</v>
      </c>
      <c r="K249" s="4">
        <f t="shared" si="39"/>
        <v>1</v>
      </c>
      <c r="L249" s="4">
        <f t="shared" si="40"/>
        <v>1</v>
      </c>
      <c r="M249" s="4">
        <f t="shared" si="41"/>
        <v>0</v>
      </c>
      <c r="N249" s="4">
        <f t="shared" si="42"/>
        <v>0</v>
      </c>
      <c r="O249" s="4">
        <f t="shared" si="43"/>
        <v>0</v>
      </c>
      <c r="P249" s="4">
        <f t="shared" si="44"/>
        <v>48</v>
      </c>
      <c r="Q249" s="4">
        <f t="shared" si="45"/>
        <v>24</v>
      </c>
      <c r="R249" s="8">
        <f t="shared" si="46"/>
        <v>17.330197735516048</v>
      </c>
      <c r="S249" s="8">
        <f t="shared" si="47"/>
        <v>17.330197735516048</v>
      </c>
      <c r="T249" s="8">
        <f t="shared" si="48"/>
        <v>0</v>
      </c>
      <c r="U249" s="8">
        <f t="shared" si="49"/>
        <v>12.514408436759565</v>
      </c>
      <c r="V249" s="8">
        <f t="shared" si="50"/>
        <v>0</v>
      </c>
    </row>
    <row r="250" spans="1:22" x14ac:dyDescent="0.25">
      <c r="A250" t="s">
        <v>476</v>
      </c>
      <c r="B250">
        <v>2010</v>
      </c>
      <c r="C250">
        <v>2015</v>
      </c>
      <c r="D250">
        <v>2016</v>
      </c>
      <c r="E250" s="7">
        <v>43.90871998436883</v>
      </c>
      <c r="F250" s="7">
        <v>17.015729717695777</v>
      </c>
      <c r="G250" s="7">
        <v>0</v>
      </c>
      <c r="H250" s="7">
        <v>0</v>
      </c>
      <c r="I250" s="4">
        <f>1</f>
        <v>1</v>
      </c>
      <c r="J250" s="4">
        <f t="shared" si="51"/>
        <v>0</v>
      </c>
      <c r="K250" s="4">
        <f t="shared" si="39"/>
        <v>1</v>
      </c>
      <c r="L250" s="4">
        <f t="shared" si="40"/>
        <v>1</v>
      </c>
      <c r="M250" s="4">
        <f t="shared" si="41"/>
        <v>0</v>
      </c>
      <c r="N250" s="4">
        <f t="shared" si="42"/>
        <v>0</v>
      </c>
      <c r="O250" s="4">
        <f t="shared" si="43"/>
        <v>0</v>
      </c>
      <c r="P250" s="4">
        <f t="shared" si="44"/>
        <v>72</v>
      </c>
      <c r="Q250" s="4">
        <f t="shared" si="45"/>
        <v>24</v>
      </c>
      <c r="R250" s="8">
        <f t="shared" si="46"/>
        <v>43.90871998436883</v>
      </c>
      <c r="S250" s="8">
        <f t="shared" si="47"/>
        <v>43.90871998436883</v>
      </c>
      <c r="T250" s="8">
        <f t="shared" si="48"/>
        <v>0</v>
      </c>
      <c r="U250" s="8">
        <f t="shared" si="49"/>
        <v>17.015729717695777</v>
      </c>
      <c r="V250" s="8">
        <f t="shared" si="50"/>
        <v>0</v>
      </c>
    </row>
    <row r="251" spans="1:22" x14ac:dyDescent="0.25">
      <c r="A251" t="s">
        <v>477</v>
      </c>
      <c r="B251">
        <v>2015</v>
      </c>
      <c r="C251">
        <v>2015</v>
      </c>
      <c r="D251">
        <v>2015</v>
      </c>
      <c r="E251" s="7">
        <v>0</v>
      </c>
      <c r="F251" s="7">
        <v>0</v>
      </c>
      <c r="G251" s="7">
        <v>0</v>
      </c>
      <c r="H251" s="7">
        <v>0</v>
      </c>
      <c r="I251" s="4">
        <f>1</f>
        <v>1</v>
      </c>
      <c r="J251" s="4">
        <f t="shared" si="51"/>
        <v>0</v>
      </c>
      <c r="K251" s="4">
        <f t="shared" si="39"/>
        <v>1</v>
      </c>
      <c r="L251" s="4">
        <f t="shared" si="40"/>
        <v>0</v>
      </c>
      <c r="M251" s="4">
        <f t="shared" si="41"/>
        <v>0</v>
      </c>
      <c r="N251" s="4">
        <f t="shared" si="42"/>
        <v>0</v>
      </c>
      <c r="O251" s="4">
        <f t="shared" si="43"/>
        <v>1</v>
      </c>
      <c r="P251" s="4">
        <f t="shared" si="44"/>
        <v>12</v>
      </c>
      <c r="Q251" s="4">
        <f t="shared" si="45"/>
        <v>12</v>
      </c>
      <c r="R251" s="8">
        <f t="shared" si="46"/>
        <v>0</v>
      </c>
      <c r="S251" s="8">
        <f t="shared" si="47"/>
        <v>0</v>
      </c>
      <c r="T251" s="8">
        <f t="shared" si="48"/>
        <v>0</v>
      </c>
      <c r="U251" s="8">
        <f t="shared" si="49"/>
        <v>0</v>
      </c>
      <c r="V251" s="8">
        <f t="shared" si="50"/>
        <v>0</v>
      </c>
    </row>
    <row r="252" spans="1:22" x14ac:dyDescent="0.25">
      <c r="A252" t="s">
        <v>478</v>
      </c>
      <c r="B252">
        <v>2013</v>
      </c>
      <c r="C252">
        <v>2016</v>
      </c>
      <c r="D252">
        <v>2018</v>
      </c>
      <c r="E252" s="7">
        <v>0</v>
      </c>
      <c r="F252" s="7">
        <v>9.5389175548021967</v>
      </c>
      <c r="G252" s="7">
        <v>0</v>
      </c>
      <c r="H252" s="7">
        <v>0</v>
      </c>
      <c r="I252" s="4">
        <f>1</f>
        <v>1</v>
      </c>
      <c r="J252" s="4">
        <f t="shared" si="51"/>
        <v>0</v>
      </c>
      <c r="K252" s="4">
        <f t="shared" si="39"/>
        <v>1</v>
      </c>
      <c r="L252" s="4">
        <f t="shared" si="40"/>
        <v>0</v>
      </c>
      <c r="M252" s="4">
        <f t="shared" si="41"/>
        <v>0</v>
      </c>
      <c r="N252" s="4">
        <f t="shared" si="42"/>
        <v>1</v>
      </c>
      <c r="O252" s="4">
        <f t="shared" si="43"/>
        <v>0</v>
      </c>
      <c r="P252" s="4">
        <f t="shared" si="44"/>
        <v>48</v>
      </c>
      <c r="Q252" s="4">
        <f t="shared" si="45"/>
        <v>36</v>
      </c>
      <c r="R252" s="8">
        <f t="shared" si="46"/>
        <v>0</v>
      </c>
      <c r="S252" s="8">
        <f t="shared" si="47"/>
        <v>0</v>
      </c>
      <c r="T252" s="8">
        <f t="shared" si="48"/>
        <v>0</v>
      </c>
      <c r="U252" s="8">
        <f t="shared" si="49"/>
        <v>0</v>
      </c>
      <c r="V252" s="8">
        <f t="shared" si="50"/>
        <v>9.5389175548021967</v>
      </c>
    </row>
    <row r="253" spans="1:22" x14ac:dyDescent="0.25">
      <c r="A253" t="s">
        <v>479</v>
      </c>
      <c r="B253">
        <v>2010</v>
      </c>
      <c r="C253">
        <v>2016</v>
      </c>
      <c r="D253">
        <v>2017</v>
      </c>
      <c r="E253" s="7">
        <v>0</v>
      </c>
      <c r="F253" s="7">
        <v>0</v>
      </c>
      <c r="G253" s="7">
        <v>0</v>
      </c>
      <c r="H253" s="7">
        <v>0</v>
      </c>
      <c r="I253" s="4">
        <f>1</f>
        <v>1</v>
      </c>
      <c r="J253" s="4">
        <f t="shared" si="51"/>
        <v>0</v>
      </c>
      <c r="K253" s="4">
        <f t="shared" si="39"/>
        <v>1</v>
      </c>
      <c r="L253" s="4">
        <f t="shared" si="40"/>
        <v>0</v>
      </c>
      <c r="M253" s="4">
        <f t="shared" si="41"/>
        <v>0</v>
      </c>
      <c r="N253" s="4">
        <f t="shared" si="42"/>
        <v>0</v>
      </c>
      <c r="O253" s="4">
        <f t="shared" si="43"/>
        <v>1</v>
      </c>
      <c r="P253" s="4">
        <f t="shared" si="44"/>
        <v>84</v>
      </c>
      <c r="Q253" s="4">
        <f t="shared" si="45"/>
        <v>24</v>
      </c>
      <c r="R253" s="8">
        <f t="shared" si="46"/>
        <v>0</v>
      </c>
      <c r="S253" s="8">
        <f t="shared" si="47"/>
        <v>0</v>
      </c>
      <c r="T253" s="8">
        <f t="shared" si="48"/>
        <v>0</v>
      </c>
      <c r="U253" s="8">
        <f t="shared" si="49"/>
        <v>0</v>
      </c>
      <c r="V253" s="8">
        <f t="shared" si="50"/>
        <v>0</v>
      </c>
    </row>
    <row r="254" spans="1:22" x14ac:dyDescent="0.25">
      <c r="A254" t="s">
        <v>480</v>
      </c>
      <c r="B254">
        <v>2013</v>
      </c>
      <c r="C254">
        <v>2016</v>
      </c>
      <c r="D254">
        <v>2018</v>
      </c>
      <c r="E254" s="7">
        <v>62.051186724299974</v>
      </c>
      <c r="F254" s="7">
        <v>21.450176824943451</v>
      </c>
      <c r="G254" s="7">
        <v>0</v>
      </c>
      <c r="H254" s="7">
        <v>0</v>
      </c>
      <c r="I254" s="4">
        <f>1</f>
        <v>1</v>
      </c>
      <c r="J254" s="4">
        <f t="shared" si="51"/>
        <v>0</v>
      </c>
      <c r="K254" s="4">
        <f t="shared" si="39"/>
        <v>1</v>
      </c>
      <c r="L254" s="4">
        <f t="shared" si="40"/>
        <v>1</v>
      </c>
      <c r="M254" s="4">
        <f t="shared" si="41"/>
        <v>0</v>
      </c>
      <c r="N254" s="4">
        <f t="shared" si="42"/>
        <v>0</v>
      </c>
      <c r="O254" s="4">
        <f t="shared" si="43"/>
        <v>0</v>
      </c>
      <c r="P254" s="4">
        <f t="shared" si="44"/>
        <v>48</v>
      </c>
      <c r="Q254" s="4">
        <f t="shared" si="45"/>
        <v>36</v>
      </c>
      <c r="R254" s="8">
        <f t="shared" si="46"/>
        <v>62.051186724299974</v>
      </c>
      <c r="S254" s="8">
        <f t="shared" si="47"/>
        <v>62.051186724299974</v>
      </c>
      <c r="T254" s="8">
        <f t="shared" si="48"/>
        <v>0</v>
      </c>
      <c r="U254" s="8">
        <f t="shared" si="49"/>
        <v>21.450176824943451</v>
      </c>
      <c r="V254" s="8">
        <f t="shared" si="50"/>
        <v>0</v>
      </c>
    </row>
    <row r="255" spans="1:22" x14ac:dyDescent="0.25">
      <c r="A255" t="s">
        <v>481</v>
      </c>
      <c r="B255">
        <v>2015</v>
      </c>
      <c r="C255">
        <v>2016</v>
      </c>
      <c r="D255">
        <v>2017</v>
      </c>
      <c r="E255" s="7">
        <v>0</v>
      </c>
      <c r="F255" s="7">
        <v>0.86950931000012688</v>
      </c>
      <c r="G255" s="7">
        <v>0</v>
      </c>
      <c r="H255" s="7">
        <v>0</v>
      </c>
      <c r="I255" s="4">
        <f>1</f>
        <v>1</v>
      </c>
      <c r="J255" s="4">
        <f t="shared" si="51"/>
        <v>0</v>
      </c>
      <c r="K255" s="4">
        <f t="shared" si="39"/>
        <v>1</v>
      </c>
      <c r="L255" s="4">
        <f t="shared" si="40"/>
        <v>0</v>
      </c>
      <c r="M255" s="4">
        <f t="shared" si="41"/>
        <v>0</v>
      </c>
      <c r="N255" s="4">
        <f t="shared" si="42"/>
        <v>1</v>
      </c>
      <c r="O255" s="4">
        <f t="shared" si="43"/>
        <v>0</v>
      </c>
      <c r="P255" s="4">
        <f t="shared" si="44"/>
        <v>24</v>
      </c>
      <c r="Q255" s="4">
        <f t="shared" si="45"/>
        <v>24</v>
      </c>
      <c r="R255" s="8">
        <f t="shared" si="46"/>
        <v>0</v>
      </c>
      <c r="S255" s="8">
        <f t="shared" si="47"/>
        <v>0</v>
      </c>
      <c r="T255" s="8">
        <f t="shared" si="48"/>
        <v>0</v>
      </c>
      <c r="U255" s="8">
        <f t="shared" si="49"/>
        <v>0</v>
      </c>
      <c r="V255" s="8">
        <f t="shared" si="50"/>
        <v>0.86950931000012688</v>
      </c>
    </row>
    <row r="256" spans="1:22" x14ac:dyDescent="0.25">
      <c r="A256" t="s">
        <v>482</v>
      </c>
      <c r="B256">
        <v>2014</v>
      </c>
      <c r="C256">
        <v>2016</v>
      </c>
      <c r="D256">
        <v>2016</v>
      </c>
      <c r="E256" s="7">
        <v>0</v>
      </c>
      <c r="F256" s="7">
        <v>0</v>
      </c>
      <c r="G256" s="7">
        <v>0</v>
      </c>
      <c r="H256" s="7">
        <v>0</v>
      </c>
      <c r="I256" s="4">
        <f>1</f>
        <v>1</v>
      </c>
      <c r="J256" s="4">
        <f t="shared" si="51"/>
        <v>0</v>
      </c>
      <c r="K256" s="4">
        <f t="shared" si="39"/>
        <v>1</v>
      </c>
      <c r="L256" s="4">
        <f t="shared" si="40"/>
        <v>0</v>
      </c>
      <c r="M256" s="4">
        <f t="shared" si="41"/>
        <v>0</v>
      </c>
      <c r="N256" s="4">
        <f t="shared" si="42"/>
        <v>0</v>
      </c>
      <c r="O256" s="4">
        <f t="shared" si="43"/>
        <v>1</v>
      </c>
      <c r="P256" s="4">
        <f t="shared" si="44"/>
        <v>36</v>
      </c>
      <c r="Q256" s="4">
        <f t="shared" si="45"/>
        <v>12</v>
      </c>
      <c r="R256" s="8">
        <f t="shared" si="46"/>
        <v>0</v>
      </c>
      <c r="S256" s="8">
        <f t="shared" si="47"/>
        <v>0</v>
      </c>
      <c r="T256" s="8">
        <f t="shared" si="48"/>
        <v>0</v>
      </c>
      <c r="U256" s="8">
        <f t="shared" si="49"/>
        <v>0</v>
      </c>
      <c r="V256" s="8">
        <f t="shared" si="50"/>
        <v>0</v>
      </c>
    </row>
    <row r="257" spans="1:22" x14ac:dyDescent="0.25">
      <c r="A257" t="s">
        <v>483</v>
      </c>
      <c r="B257">
        <v>2013</v>
      </c>
      <c r="C257">
        <v>2016</v>
      </c>
      <c r="D257">
        <v>2017</v>
      </c>
      <c r="E257" s="7">
        <v>42.040347019965189</v>
      </c>
      <c r="F257" s="7">
        <v>23.085991137098016</v>
      </c>
      <c r="G257" s="7">
        <v>0</v>
      </c>
      <c r="H257" s="7">
        <v>0</v>
      </c>
      <c r="I257" s="4">
        <f>1</f>
        <v>1</v>
      </c>
      <c r="J257" s="4">
        <f t="shared" si="51"/>
        <v>0</v>
      </c>
      <c r="K257" s="4">
        <f t="shared" si="39"/>
        <v>1</v>
      </c>
      <c r="L257" s="4">
        <f t="shared" si="40"/>
        <v>1</v>
      </c>
      <c r="M257" s="4">
        <f t="shared" si="41"/>
        <v>0</v>
      </c>
      <c r="N257" s="4">
        <f t="shared" si="42"/>
        <v>0</v>
      </c>
      <c r="O257" s="4">
        <f t="shared" si="43"/>
        <v>0</v>
      </c>
      <c r="P257" s="4">
        <f t="shared" si="44"/>
        <v>48</v>
      </c>
      <c r="Q257" s="4">
        <f t="shared" si="45"/>
        <v>24</v>
      </c>
      <c r="R257" s="8">
        <f t="shared" si="46"/>
        <v>42.040347019965189</v>
      </c>
      <c r="S257" s="8">
        <f t="shared" si="47"/>
        <v>42.040347019965189</v>
      </c>
      <c r="T257" s="8">
        <f t="shared" si="48"/>
        <v>0</v>
      </c>
      <c r="U257" s="8">
        <f t="shared" si="49"/>
        <v>23.085991137098016</v>
      </c>
      <c r="V257" s="8">
        <f t="shared" si="50"/>
        <v>0</v>
      </c>
    </row>
    <row r="258" spans="1:22" x14ac:dyDescent="0.25">
      <c r="A258" t="s">
        <v>484</v>
      </c>
      <c r="B258">
        <v>2013</v>
      </c>
      <c r="C258">
        <v>2016</v>
      </c>
      <c r="D258">
        <v>2018</v>
      </c>
      <c r="E258" s="7">
        <v>0</v>
      </c>
      <c r="F258" s="7">
        <v>3.4938122145966206</v>
      </c>
      <c r="G258" s="7">
        <v>0</v>
      </c>
      <c r="H258" s="7">
        <v>0</v>
      </c>
      <c r="I258" s="4">
        <f>1</f>
        <v>1</v>
      </c>
      <c r="J258" s="4">
        <f t="shared" si="51"/>
        <v>0</v>
      </c>
      <c r="K258" s="4">
        <f t="shared" ref="K258:K321" si="52">1-J258</f>
        <v>1</v>
      </c>
      <c r="L258" s="4">
        <f t="shared" ref="L258:L321" si="53">(E258&gt;0)*K258</f>
        <v>0</v>
      </c>
      <c r="M258" s="4">
        <f t="shared" ref="M258:M321" si="54">(E258&gt;200)*L258</f>
        <v>0</v>
      </c>
      <c r="N258" s="4">
        <f t="shared" ref="N258:N321" si="55">(F258&gt;0)*K258*(1-L258)</f>
        <v>1</v>
      </c>
      <c r="O258" s="4">
        <f t="shared" ref="O258:O321" si="56">K258-L258-N258</f>
        <v>0</v>
      </c>
      <c r="P258" s="4">
        <f t="shared" ref="P258:P321" si="57">(C258-B258+1)*12</f>
        <v>48</v>
      </c>
      <c r="Q258" s="4">
        <f t="shared" ref="Q258:Q321" si="58">(D258-C258+1)*12</f>
        <v>36</v>
      </c>
      <c r="R258" s="8">
        <f t="shared" ref="R258:R321" si="59">E258*L258</f>
        <v>0</v>
      </c>
      <c r="S258" s="8">
        <f t="shared" ref="S258:S321" si="60">MIN(R258, 200)</f>
        <v>0</v>
      </c>
      <c r="T258" s="8">
        <f t="shared" ref="T258:T321" si="61">R258-S258</f>
        <v>0</v>
      </c>
      <c r="U258" s="8">
        <f t="shared" ref="U258:U321" si="62">F258*L258</f>
        <v>0</v>
      </c>
      <c r="V258" s="8">
        <f t="shared" ref="V258:V321" si="63">F258*N258</f>
        <v>3.4938122145966206</v>
      </c>
    </row>
    <row r="259" spans="1:22" x14ac:dyDescent="0.25">
      <c r="A259" t="s">
        <v>485</v>
      </c>
      <c r="B259">
        <v>2010</v>
      </c>
      <c r="C259">
        <v>2016</v>
      </c>
      <c r="E259" s="7">
        <v>0</v>
      </c>
      <c r="F259" s="7">
        <v>0</v>
      </c>
      <c r="G259" s="7">
        <v>46.225094054975074</v>
      </c>
      <c r="H259" s="7">
        <v>20.411319382645424</v>
      </c>
      <c r="I259" s="4">
        <f>1</f>
        <v>1</v>
      </c>
      <c r="J259" s="4">
        <f t="shared" ref="J259:J322" si="64">(D259=0)*1</f>
        <v>1</v>
      </c>
      <c r="K259" s="4">
        <f t="shared" si="52"/>
        <v>0</v>
      </c>
      <c r="L259" s="4">
        <f t="shared" si="53"/>
        <v>0</v>
      </c>
      <c r="M259" s="4">
        <f t="shared" si="54"/>
        <v>0</v>
      </c>
      <c r="N259" s="4">
        <f t="shared" si="55"/>
        <v>0</v>
      </c>
      <c r="O259" s="4">
        <f t="shared" si="56"/>
        <v>0</v>
      </c>
      <c r="P259" s="4">
        <f t="shared" si="57"/>
        <v>84</v>
      </c>
      <c r="Q259" s="4">
        <f t="shared" si="58"/>
        <v>-24180</v>
      </c>
      <c r="R259" s="8">
        <f t="shared" si="59"/>
        <v>0</v>
      </c>
      <c r="S259" s="8">
        <f t="shared" si="60"/>
        <v>0</v>
      </c>
      <c r="T259" s="8">
        <f t="shared" si="61"/>
        <v>0</v>
      </c>
      <c r="U259" s="8">
        <f t="shared" si="62"/>
        <v>0</v>
      </c>
      <c r="V259" s="8">
        <f t="shared" si="63"/>
        <v>0</v>
      </c>
    </row>
    <row r="260" spans="1:22" x14ac:dyDescent="0.25">
      <c r="A260" t="s">
        <v>486</v>
      </c>
      <c r="B260">
        <v>2014</v>
      </c>
      <c r="C260">
        <v>2016</v>
      </c>
      <c r="D260">
        <v>2019</v>
      </c>
      <c r="E260" s="7">
        <v>78.416220938344082</v>
      </c>
      <c r="F260" s="7">
        <v>61.107412670654703</v>
      </c>
      <c r="G260" s="7">
        <v>0</v>
      </c>
      <c r="H260" s="7">
        <v>0</v>
      </c>
      <c r="I260" s="4">
        <f>1</f>
        <v>1</v>
      </c>
      <c r="J260" s="4">
        <f t="shared" si="64"/>
        <v>0</v>
      </c>
      <c r="K260" s="4">
        <f t="shared" si="52"/>
        <v>1</v>
      </c>
      <c r="L260" s="4">
        <f t="shared" si="53"/>
        <v>1</v>
      </c>
      <c r="M260" s="4">
        <f t="shared" si="54"/>
        <v>0</v>
      </c>
      <c r="N260" s="4">
        <f t="shared" si="55"/>
        <v>0</v>
      </c>
      <c r="O260" s="4">
        <f t="shared" si="56"/>
        <v>0</v>
      </c>
      <c r="P260" s="4">
        <f t="shared" si="57"/>
        <v>36</v>
      </c>
      <c r="Q260" s="4">
        <f t="shared" si="58"/>
        <v>48</v>
      </c>
      <c r="R260" s="8">
        <f t="shared" si="59"/>
        <v>78.416220938344082</v>
      </c>
      <c r="S260" s="8">
        <f t="shared" si="60"/>
        <v>78.416220938344082</v>
      </c>
      <c r="T260" s="8">
        <f t="shared" si="61"/>
        <v>0</v>
      </c>
      <c r="U260" s="8">
        <f t="shared" si="62"/>
        <v>61.107412670654703</v>
      </c>
      <c r="V260" s="8">
        <f t="shared" si="63"/>
        <v>0</v>
      </c>
    </row>
    <row r="261" spans="1:22" x14ac:dyDescent="0.25">
      <c r="A261" t="s">
        <v>487</v>
      </c>
      <c r="B261">
        <v>2015</v>
      </c>
      <c r="C261">
        <v>2016</v>
      </c>
      <c r="D261">
        <v>2016</v>
      </c>
      <c r="E261" s="7">
        <v>0</v>
      </c>
      <c r="F261" s="7">
        <v>1.2118004646669833</v>
      </c>
      <c r="G261" s="7">
        <v>0</v>
      </c>
      <c r="H261" s="7">
        <v>0</v>
      </c>
      <c r="I261" s="4">
        <f>1</f>
        <v>1</v>
      </c>
      <c r="J261" s="4">
        <f t="shared" si="64"/>
        <v>0</v>
      </c>
      <c r="K261" s="4">
        <f t="shared" si="52"/>
        <v>1</v>
      </c>
      <c r="L261" s="4">
        <f t="shared" si="53"/>
        <v>0</v>
      </c>
      <c r="M261" s="4">
        <f t="shared" si="54"/>
        <v>0</v>
      </c>
      <c r="N261" s="4">
        <f t="shared" si="55"/>
        <v>1</v>
      </c>
      <c r="O261" s="4">
        <f t="shared" si="56"/>
        <v>0</v>
      </c>
      <c r="P261" s="4">
        <f t="shared" si="57"/>
        <v>24</v>
      </c>
      <c r="Q261" s="4">
        <f t="shared" si="58"/>
        <v>12</v>
      </c>
      <c r="R261" s="8">
        <f t="shared" si="59"/>
        <v>0</v>
      </c>
      <c r="S261" s="8">
        <f t="shared" si="60"/>
        <v>0</v>
      </c>
      <c r="T261" s="8">
        <f t="shared" si="61"/>
        <v>0</v>
      </c>
      <c r="U261" s="8">
        <f t="shared" si="62"/>
        <v>0</v>
      </c>
      <c r="V261" s="8">
        <f t="shared" si="63"/>
        <v>1.2118004646669833</v>
      </c>
    </row>
    <row r="262" spans="1:22" x14ac:dyDescent="0.25">
      <c r="A262" t="s">
        <v>488</v>
      </c>
      <c r="B262">
        <v>2014</v>
      </c>
      <c r="C262">
        <v>2016</v>
      </c>
      <c r="D262">
        <v>2016</v>
      </c>
      <c r="E262" s="7">
        <v>0</v>
      </c>
      <c r="F262" s="7">
        <v>0</v>
      </c>
      <c r="G262" s="7">
        <v>0</v>
      </c>
      <c r="H262" s="7">
        <v>0</v>
      </c>
      <c r="I262" s="4">
        <f>1</f>
        <v>1</v>
      </c>
      <c r="J262" s="4">
        <f t="shared" si="64"/>
        <v>0</v>
      </c>
      <c r="K262" s="4">
        <f t="shared" si="52"/>
        <v>1</v>
      </c>
      <c r="L262" s="4">
        <f t="shared" si="53"/>
        <v>0</v>
      </c>
      <c r="M262" s="4">
        <f t="shared" si="54"/>
        <v>0</v>
      </c>
      <c r="N262" s="4">
        <f t="shared" si="55"/>
        <v>0</v>
      </c>
      <c r="O262" s="4">
        <f t="shared" si="56"/>
        <v>1</v>
      </c>
      <c r="P262" s="4">
        <f t="shared" si="57"/>
        <v>36</v>
      </c>
      <c r="Q262" s="4">
        <f t="shared" si="58"/>
        <v>12</v>
      </c>
      <c r="R262" s="8">
        <f t="shared" si="59"/>
        <v>0</v>
      </c>
      <c r="S262" s="8">
        <f t="shared" si="60"/>
        <v>0</v>
      </c>
      <c r="T262" s="8">
        <f t="shared" si="61"/>
        <v>0</v>
      </c>
      <c r="U262" s="8">
        <f t="shared" si="62"/>
        <v>0</v>
      </c>
      <c r="V262" s="8">
        <f t="shared" si="63"/>
        <v>0</v>
      </c>
    </row>
    <row r="263" spans="1:22" x14ac:dyDescent="0.25">
      <c r="A263" t="s">
        <v>489</v>
      </c>
      <c r="B263">
        <v>2015</v>
      </c>
      <c r="C263">
        <v>2016</v>
      </c>
      <c r="D263">
        <v>2019</v>
      </c>
      <c r="E263" s="7">
        <v>51.284992617128886</v>
      </c>
      <c r="F263" s="7">
        <v>18.385720032639895</v>
      </c>
      <c r="G263" s="7">
        <v>0</v>
      </c>
      <c r="H263" s="7">
        <v>0</v>
      </c>
      <c r="I263" s="4">
        <f>1</f>
        <v>1</v>
      </c>
      <c r="J263" s="4">
        <f t="shared" si="64"/>
        <v>0</v>
      </c>
      <c r="K263" s="4">
        <f t="shared" si="52"/>
        <v>1</v>
      </c>
      <c r="L263" s="4">
        <f t="shared" si="53"/>
        <v>1</v>
      </c>
      <c r="M263" s="4">
        <f t="shared" si="54"/>
        <v>0</v>
      </c>
      <c r="N263" s="4">
        <f t="shared" si="55"/>
        <v>0</v>
      </c>
      <c r="O263" s="4">
        <f t="shared" si="56"/>
        <v>0</v>
      </c>
      <c r="P263" s="4">
        <f t="shared" si="57"/>
        <v>24</v>
      </c>
      <c r="Q263" s="4">
        <f t="shared" si="58"/>
        <v>48</v>
      </c>
      <c r="R263" s="8">
        <f t="shared" si="59"/>
        <v>51.284992617128886</v>
      </c>
      <c r="S263" s="8">
        <f t="shared" si="60"/>
        <v>51.284992617128886</v>
      </c>
      <c r="T263" s="8">
        <f t="shared" si="61"/>
        <v>0</v>
      </c>
      <c r="U263" s="8">
        <f t="shared" si="62"/>
        <v>18.385720032639895</v>
      </c>
      <c r="V263" s="8">
        <f t="shared" si="63"/>
        <v>0</v>
      </c>
    </row>
    <row r="264" spans="1:22" x14ac:dyDescent="0.25">
      <c r="A264" t="s">
        <v>490</v>
      </c>
      <c r="B264">
        <v>2014</v>
      </c>
      <c r="C264">
        <v>2016</v>
      </c>
      <c r="D264">
        <v>2017</v>
      </c>
      <c r="E264" s="7">
        <v>0</v>
      </c>
      <c r="F264" s="7">
        <v>3.1449990093476523</v>
      </c>
      <c r="G264" s="7">
        <v>0</v>
      </c>
      <c r="H264" s="7">
        <v>0</v>
      </c>
      <c r="I264" s="4">
        <f>1</f>
        <v>1</v>
      </c>
      <c r="J264" s="4">
        <f t="shared" si="64"/>
        <v>0</v>
      </c>
      <c r="K264" s="4">
        <f t="shared" si="52"/>
        <v>1</v>
      </c>
      <c r="L264" s="4">
        <f t="shared" si="53"/>
        <v>0</v>
      </c>
      <c r="M264" s="4">
        <f t="shared" si="54"/>
        <v>0</v>
      </c>
      <c r="N264" s="4">
        <f t="shared" si="55"/>
        <v>1</v>
      </c>
      <c r="O264" s="4">
        <f t="shared" si="56"/>
        <v>0</v>
      </c>
      <c r="P264" s="4">
        <f t="shared" si="57"/>
        <v>36</v>
      </c>
      <c r="Q264" s="4">
        <f t="shared" si="58"/>
        <v>24</v>
      </c>
      <c r="R264" s="8">
        <f t="shared" si="59"/>
        <v>0</v>
      </c>
      <c r="S264" s="8">
        <f t="shared" si="60"/>
        <v>0</v>
      </c>
      <c r="T264" s="8">
        <f t="shared" si="61"/>
        <v>0</v>
      </c>
      <c r="U264" s="8">
        <f t="shared" si="62"/>
        <v>0</v>
      </c>
      <c r="V264" s="8">
        <f t="shared" si="63"/>
        <v>3.1449990093476523</v>
      </c>
    </row>
    <row r="265" spans="1:22" x14ac:dyDescent="0.25">
      <c r="A265" t="s">
        <v>491</v>
      </c>
      <c r="B265">
        <v>2011</v>
      </c>
      <c r="C265">
        <v>2016</v>
      </c>
      <c r="D265">
        <v>2017</v>
      </c>
      <c r="E265" s="7">
        <v>29.751869804724365</v>
      </c>
      <c r="F265" s="7">
        <v>19.58495407975434</v>
      </c>
      <c r="G265" s="7">
        <v>0</v>
      </c>
      <c r="H265" s="7">
        <v>0</v>
      </c>
      <c r="I265" s="4">
        <f>1</f>
        <v>1</v>
      </c>
      <c r="J265" s="4">
        <f t="shared" si="64"/>
        <v>0</v>
      </c>
      <c r="K265" s="4">
        <f t="shared" si="52"/>
        <v>1</v>
      </c>
      <c r="L265" s="4">
        <f t="shared" si="53"/>
        <v>1</v>
      </c>
      <c r="M265" s="4">
        <f t="shared" si="54"/>
        <v>0</v>
      </c>
      <c r="N265" s="4">
        <f t="shared" si="55"/>
        <v>0</v>
      </c>
      <c r="O265" s="4">
        <f t="shared" si="56"/>
        <v>0</v>
      </c>
      <c r="P265" s="4">
        <f t="shared" si="57"/>
        <v>72</v>
      </c>
      <c r="Q265" s="4">
        <f t="shared" si="58"/>
        <v>24</v>
      </c>
      <c r="R265" s="8">
        <f t="shared" si="59"/>
        <v>29.751869804724365</v>
      </c>
      <c r="S265" s="8">
        <f t="shared" si="60"/>
        <v>29.751869804724365</v>
      </c>
      <c r="T265" s="8">
        <f t="shared" si="61"/>
        <v>0</v>
      </c>
      <c r="U265" s="8">
        <f t="shared" si="62"/>
        <v>19.58495407975434</v>
      </c>
      <c r="V265" s="8">
        <f t="shared" si="63"/>
        <v>0</v>
      </c>
    </row>
    <row r="266" spans="1:22" x14ac:dyDescent="0.25">
      <c r="A266" t="s">
        <v>492</v>
      </c>
      <c r="B266">
        <v>2014</v>
      </c>
      <c r="C266">
        <v>2016</v>
      </c>
      <c r="D266">
        <v>2016</v>
      </c>
      <c r="E266" s="7">
        <v>0</v>
      </c>
      <c r="F266" s="7">
        <v>0</v>
      </c>
      <c r="G266" s="7">
        <v>0</v>
      </c>
      <c r="H266" s="7">
        <v>0</v>
      </c>
      <c r="I266" s="4">
        <f>1</f>
        <v>1</v>
      </c>
      <c r="J266" s="4">
        <f t="shared" si="64"/>
        <v>0</v>
      </c>
      <c r="K266" s="4">
        <f t="shared" si="52"/>
        <v>1</v>
      </c>
      <c r="L266" s="4">
        <f t="shared" si="53"/>
        <v>0</v>
      </c>
      <c r="M266" s="4">
        <f t="shared" si="54"/>
        <v>0</v>
      </c>
      <c r="N266" s="4">
        <f t="shared" si="55"/>
        <v>0</v>
      </c>
      <c r="O266" s="4">
        <f t="shared" si="56"/>
        <v>1</v>
      </c>
      <c r="P266" s="4">
        <f t="shared" si="57"/>
        <v>36</v>
      </c>
      <c r="Q266" s="4">
        <f t="shared" si="58"/>
        <v>12</v>
      </c>
      <c r="R266" s="8">
        <f t="shared" si="59"/>
        <v>0</v>
      </c>
      <c r="S266" s="8">
        <f t="shared" si="60"/>
        <v>0</v>
      </c>
      <c r="T266" s="8">
        <f t="shared" si="61"/>
        <v>0</v>
      </c>
      <c r="U266" s="8">
        <f t="shared" si="62"/>
        <v>0</v>
      </c>
      <c r="V266" s="8">
        <f t="shared" si="63"/>
        <v>0</v>
      </c>
    </row>
    <row r="267" spans="1:22" x14ac:dyDescent="0.25">
      <c r="A267" t="s">
        <v>493</v>
      </c>
      <c r="B267">
        <v>2016</v>
      </c>
      <c r="C267">
        <v>2016</v>
      </c>
      <c r="D267">
        <v>2017</v>
      </c>
      <c r="E267" s="7">
        <v>36.437924538138404</v>
      </c>
      <c r="F267" s="7">
        <v>9.0305463307181082</v>
      </c>
      <c r="G267" s="7">
        <v>0</v>
      </c>
      <c r="H267" s="7">
        <v>0</v>
      </c>
      <c r="I267" s="4">
        <f>1</f>
        <v>1</v>
      </c>
      <c r="J267" s="4">
        <f t="shared" si="64"/>
        <v>0</v>
      </c>
      <c r="K267" s="4">
        <f t="shared" si="52"/>
        <v>1</v>
      </c>
      <c r="L267" s="4">
        <f t="shared" si="53"/>
        <v>1</v>
      </c>
      <c r="M267" s="4">
        <f t="shared" si="54"/>
        <v>0</v>
      </c>
      <c r="N267" s="4">
        <f t="shared" si="55"/>
        <v>0</v>
      </c>
      <c r="O267" s="4">
        <f t="shared" si="56"/>
        <v>0</v>
      </c>
      <c r="P267" s="4">
        <f t="shared" si="57"/>
        <v>12</v>
      </c>
      <c r="Q267" s="4">
        <f t="shared" si="58"/>
        <v>24</v>
      </c>
      <c r="R267" s="8">
        <f t="shared" si="59"/>
        <v>36.437924538138404</v>
      </c>
      <c r="S267" s="8">
        <f t="shared" si="60"/>
        <v>36.437924538138404</v>
      </c>
      <c r="T267" s="8">
        <f t="shared" si="61"/>
        <v>0</v>
      </c>
      <c r="U267" s="8">
        <f t="shared" si="62"/>
        <v>9.0305463307181082</v>
      </c>
      <c r="V267" s="8">
        <f t="shared" si="63"/>
        <v>0</v>
      </c>
    </row>
    <row r="268" spans="1:22" x14ac:dyDescent="0.25">
      <c r="A268" t="s">
        <v>494</v>
      </c>
      <c r="B268">
        <v>2015</v>
      </c>
      <c r="C268">
        <v>2016</v>
      </c>
      <c r="D268">
        <v>2016</v>
      </c>
      <c r="E268" s="7">
        <v>0</v>
      </c>
      <c r="F268" s="7">
        <v>0</v>
      </c>
      <c r="G268" s="7">
        <v>0</v>
      </c>
      <c r="H268" s="7">
        <v>0</v>
      </c>
      <c r="I268" s="4">
        <f>1</f>
        <v>1</v>
      </c>
      <c r="J268" s="4">
        <f t="shared" si="64"/>
        <v>0</v>
      </c>
      <c r="K268" s="4">
        <f t="shared" si="52"/>
        <v>1</v>
      </c>
      <c r="L268" s="4">
        <f t="shared" si="53"/>
        <v>0</v>
      </c>
      <c r="M268" s="4">
        <f t="shared" si="54"/>
        <v>0</v>
      </c>
      <c r="N268" s="4">
        <f t="shared" si="55"/>
        <v>0</v>
      </c>
      <c r="O268" s="4">
        <f t="shared" si="56"/>
        <v>1</v>
      </c>
      <c r="P268" s="4">
        <f t="shared" si="57"/>
        <v>24</v>
      </c>
      <c r="Q268" s="4">
        <f t="shared" si="58"/>
        <v>12</v>
      </c>
      <c r="R268" s="8">
        <f t="shared" si="59"/>
        <v>0</v>
      </c>
      <c r="S268" s="8">
        <f t="shared" si="60"/>
        <v>0</v>
      </c>
      <c r="T268" s="8">
        <f t="shared" si="61"/>
        <v>0</v>
      </c>
      <c r="U268" s="8">
        <f t="shared" si="62"/>
        <v>0</v>
      </c>
      <c r="V268" s="8">
        <f t="shared" si="63"/>
        <v>0</v>
      </c>
    </row>
    <row r="269" spans="1:22" x14ac:dyDescent="0.25">
      <c r="A269" t="s">
        <v>495</v>
      </c>
      <c r="B269">
        <v>2013</v>
      </c>
      <c r="C269">
        <v>2016</v>
      </c>
      <c r="D269">
        <v>2016</v>
      </c>
      <c r="E269" s="7">
        <v>0</v>
      </c>
      <c r="F269" s="7">
        <v>0.73262590434381958</v>
      </c>
      <c r="G269" s="7">
        <v>0</v>
      </c>
      <c r="H269" s="7">
        <v>0</v>
      </c>
      <c r="I269" s="4">
        <f>1</f>
        <v>1</v>
      </c>
      <c r="J269" s="4">
        <f t="shared" si="64"/>
        <v>0</v>
      </c>
      <c r="K269" s="4">
        <f t="shared" si="52"/>
        <v>1</v>
      </c>
      <c r="L269" s="4">
        <f t="shared" si="53"/>
        <v>0</v>
      </c>
      <c r="M269" s="4">
        <f t="shared" si="54"/>
        <v>0</v>
      </c>
      <c r="N269" s="4">
        <f t="shared" si="55"/>
        <v>1</v>
      </c>
      <c r="O269" s="4">
        <f t="shared" si="56"/>
        <v>0</v>
      </c>
      <c r="P269" s="4">
        <f t="shared" si="57"/>
        <v>48</v>
      </c>
      <c r="Q269" s="4">
        <f t="shared" si="58"/>
        <v>12</v>
      </c>
      <c r="R269" s="8">
        <f t="shared" si="59"/>
        <v>0</v>
      </c>
      <c r="S269" s="8">
        <f t="shared" si="60"/>
        <v>0</v>
      </c>
      <c r="T269" s="8">
        <f t="shared" si="61"/>
        <v>0</v>
      </c>
      <c r="U269" s="8">
        <f t="shared" si="62"/>
        <v>0</v>
      </c>
      <c r="V269" s="8">
        <f t="shared" si="63"/>
        <v>0.73262590434381958</v>
      </c>
    </row>
    <row r="270" spans="1:22" x14ac:dyDescent="0.25">
      <c r="A270" t="s">
        <v>496</v>
      </c>
      <c r="B270">
        <v>2013</v>
      </c>
      <c r="C270">
        <v>2016</v>
      </c>
      <c r="D270">
        <v>2019</v>
      </c>
      <c r="E270" s="7">
        <v>0</v>
      </c>
      <c r="F270" s="7">
        <v>13.31394473620789</v>
      </c>
      <c r="G270" s="7">
        <v>0</v>
      </c>
      <c r="H270" s="7">
        <v>0</v>
      </c>
      <c r="I270" s="4">
        <f>1</f>
        <v>1</v>
      </c>
      <c r="J270" s="4">
        <f t="shared" si="64"/>
        <v>0</v>
      </c>
      <c r="K270" s="4">
        <f t="shared" si="52"/>
        <v>1</v>
      </c>
      <c r="L270" s="4">
        <f t="shared" si="53"/>
        <v>0</v>
      </c>
      <c r="M270" s="4">
        <f t="shared" si="54"/>
        <v>0</v>
      </c>
      <c r="N270" s="4">
        <f t="shared" si="55"/>
        <v>1</v>
      </c>
      <c r="O270" s="4">
        <f t="shared" si="56"/>
        <v>0</v>
      </c>
      <c r="P270" s="4">
        <f t="shared" si="57"/>
        <v>48</v>
      </c>
      <c r="Q270" s="4">
        <f t="shared" si="58"/>
        <v>48</v>
      </c>
      <c r="R270" s="8">
        <f t="shared" si="59"/>
        <v>0</v>
      </c>
      <c r="S270" s="8">
        <f t="shared" si="60"/>
        <v>0</v>
      </c>
      <c r="T270" s="8">
        <f t="shared" si="61"/>
        <v>0</v>
      </c>
      <c r="U270" s="8">
        <f t="shared" si="62"/>
        <v>0</v>
      </c>
      <c r="V270" s="8">
        <f t="shared" si="63"/>
        <v>13.31394473620789</v>
      </c>
    </row>
    <row r="271" spans="1:22" x14ac:dyDescent="0.25">
      <c r="A271" t="s">
        <v>497</v>
      </c>
      <c r="B271">
        <v>2011</v>
      </c>
      <c r="C271">
        <v>2016</v>
      </c>
      <c r="D271">
        <v>2019</v>
      </c>
      <c r="E271" s="7">
        <v>50.606384534589324</v>
      </c>
      <c r="F271" s="7">
        <v>41.208618100791057</v>
      </c>
      <c r="G271" s="7">
        <v>0</v>
      </c>
      <c r="H271" s="7">
        <v>0</v>
      </c>
      <c r="I271" s="4">
        <f>1</f>
        <v>1</v>
      </c>
      <c r="J271" s="4">
        <f t="shared" si="64"/>
        <v>0</v>
      </c>
      <c r="K271" s="4">
        <f t="shared" si="52"/>
        <v>1</v>
      </c>
      <c r="L271" s="4">
        <f t="shared" si="53"/>
        <v>1</v>
      </c>
      <c r="M271" s="4">
        <f t="shared" si="54"/>
        <v>0</v>
      </c>
      <c r="N271" s="4">
        <f t="shared" si="55"/>
        <v>0</v>
      </c>
      <c r="O271" s="4">
        <f t="shared" si="56"/>
        <v>0</v>
      </c>
      <c r="P271" s="4">
        <f t="shared" si="57"/>
        <v>72</v>
      </c>
      <c r="Q271" s="4">
        <f t="shared" si="58"/>
        <v>48</v>
      </c>
      <c r="R271" s="8">
        <f t="shared" si="59"/>
        <v>50.606384534589324</v>
      </c>
      <c r="S271" s="8">
        <f t="shared" si="60"/>
        <v>50.606384534589324</v>
      </c>
      <c r="T271" s="8">
        <f t="shared" si="61"/>
        <v>0</v>
      </c>
      <c r="U271" s="8">
        <f t="shared" si="62"/>
        <v>41.208618100791057</v>
      </c>
      <c r="V271" s="8">
        <f t="shared" si="63"/>
        <v>0</v>
      </c>
    </row>
    <row r="272" spans="1:22" x14ac:dyDescent="0.25">
      <c r="A272" t="s">
        <v>498</v>
      </c>
      <c r="B272">
        <v>2015</v>
      </c>
      <c r="C272">
        <v>2016</v>
      </c>
      <c r="D272">
        <v>2016</v>
      </c>
      <c r="E272" s="7">
        <v>0</v>
      </c>
      <c r="F272" s="7">
        <v>1.7184806352205568</v>
      </c>
      <c r="G272" s="7">
        <v>0</v>
      </c>
      <c r="H272" s="7">
        <v>0</v>
      </c>
      <c r="I272" s="4">
        <f>1</f>
        <v>1</v>
      </c>
      <c r="J272" s="4">
        <f t="shared" si="64"/>
        <v>0</v>
      </c>
      <c r="K272" s="4">
        <f t="shared" si="52"/>
        <v>1</v>
      </c>
      <c r="L272" s="4">
        <f t="shared" si="53"/>
        <v>0</v>
      </c>
      <c r="M272" s="4">
        <f t="shared" si="54"/>
        <v>0</v>
      </c>
      <c r="N272" s="4">
        <f t="shared" si="55"/>
        <v>1</v>
      </c>
      <c r="O272" s="4">
        <f t="shared" si="56"/>
        <v>0</v>
      </c>
      <c r="P272" s="4">
        <f t="shared" si="57"/>
        <v>24</v>
      </c>
      <c r="Q272" s="4">
        <f t="shared" si="58"/>
        <v>12</v>
      </c>
      <c r="R272" s="8">
        <f t="shared" si="59"/>
        <v>0</v>
      </c>
      <c r="S272" s="8">
        <f t="shared" si="60"/>
        <v>0</v>
      </c>
      <c r="T272" s="8">
        <f t="shared" si="61"/>
        <v>0</v>
      </c>
      <c r="U272" s="8">
        <f t="shared" si="62"/>
        <v>0</v>
      </c>
      <c r="V272" s="8">
        <f t="shared" si="63"/>
        <v>1.7184806352205568</v>
      </c>
    </row>
    <row r="273" spans="1:22" x14ac:dyDescent="0.25">
      <c r="A273" t="s">
        <v>499</v>
      </c>
      <c r="B273">
        <v>2014</v>
      </c>
      <c r="C273">
        <v>2016</v>
      </c>
      <c r="E273" s="7">
        <v>10.456017643311881</v>
      </c>
      <c r="F273" s="7">
        <v>18.870403510122525</v>
      </c>
      <c r="G273" s="7">
        <v>64.200870245287931</v>
      </c>
      <c r="H273" s="7">
        <v>59.294855748126437</v>
      </c>
      <c r="I273" s="4">
        <f>1</f>
        <v>1</v>
      </c>
      <c r="J273" s="4">
        <f t="shared" si="64"/>
        <v>1</v>
      </c>
      <c r="K273" s="4">
        <f t="shared" si="52"/>
        <v>0</v>
      </c>
      <c r="L273" s="4">
        <f t="shared" si="53"/>
        <v>0</v>
      </c>
      <c r="M273" s="4">
        <f t="shared" si="54"/>
        <v>0</v>
      </c>
      <c r="N273" s="4">
        <f t="shared" si="55"/>
        <v>0</v>
      </c>
      <c r="O273" s="4">
        <f t="shared" si="56"/>
        <v>0</v>
      </c>
      <c r="P273" s="4">
        <f t="shared" si="57"/>
        <v>36</v>
      </c>
      <c r="Q273" s="4">
        <f t="shared" si="58"/>
        <v>-24180</v>
      </c>
      <c r="R273" s="8">
        <f t="shared" si="59"/>
        <v>0</v>
      </c>
      <c r="S273" s="8">
        <f t="shared" si="60"/>
        <v>0</v>
      </c>
      <c r="T273" s="8">
        <f t="shared" si="61"/>
        <v>0</v>
      </c>
      <c r="U273" s="8">
        <f t="shared" si="62"/>
        <v>0</v>
      </c>
      <c r="V273" s="8">
        <f t="shared" si="63"/>
        <v>0</v>
      </c>
    </row>
    <row r="274" spans="1:22" x14ac:dyDescent="0.25">
      <c r="A274" t="s">
        <v>500</v>
      </c>
      <c r="B274">
        <v>2014</v>
      </c>
      <c r="C274">
        <v>2016</v>
      </c>
      <c r="D274">
        <v>2016</v>
      </c>
      <c r="E274" s="7">
        <v>0</v>
      </c>
      <c r="F274" s="7">
        <v>2.6588895631537257</v>
      </c>
      <c r="G274" s="7">
        <v>0</v>
      </c>
      <c r="H274" s="7">
        <v>0</v>
      </c>
      <c r="I274" s="4">
        <f>1</f>
        <v>1</v>
      </c>
      <c r="J274" s="4">
        <f t="shared" si="64"/>
        <v>0</v>
      </c>
      <c r="K274" s="4">
        <f t="shared" si="52"/>
        <v>1</v>
      </c>
      <c r="L274" s="4">
        <f t="shared" si="53"/>
        <v>0</v>
      </c>
      <c r="M274" s="4">
        <f t="shared" si="54"/>
        <v>0</v>
      </c>
      <c r="N274" s="4">
        <f t="shared" si="55"/>
        <v>1</v>
      </c>
      <c r="O274" s="4">
        <f t="shared" si="56"/>
        <v>0</v>
      </c>
      <c r="P274" s="4">
        <f t="shared" si="57"/>
        <v>36</v>
      </c>
      <c r="Q274" s="4">
        <f t="shared" si="58"/>
        <v>12</v>
      </c>
      <c r="R274" s="8">
        <f t="shared" si="59"/>
        <v>0</v>
      </c>
      <c r="S274" s="8">
        <f t="shared" si="60"/>
        <v>0</v>
      </c>
      <c r="T274" s="8">
        <f t="shared" si="61"/>
        <v>0</v>
      </c>
      <c r="U274" s="8">
        <f t="shared" si="62"/>
        <v>0</v>
      </c>
      <c r="V274" s="8">
        <f t="shared" si="63"/>
        <v>2.6588895631537257</v>
      </c>
    </row>
    <row r="275" spans="1:22" x14ac:dyDescent="0.25">
      <c r="A275" t="s">
        <v>501</v>
      </c>
      <c r="B275">
        <v>2014</v>
      </c>
      <c r="C275">
        <v>2016</v>
      </c>
      <c r="D275">
        <v>2017</v>
      </c>
      <c r="E275" s="7">
        <v>0</v>
      </c>
      <c r="F275" s="7">
        <v>1.7796724447325758</v>
      </c>
      <c r="G275" s="7">
        <v>0</v>
      </c>
      <c r="H275" s="7">
        <v>0</v>
      </c>
      <c r="I275" s="4">
        <f>1</f>
        <v>1</v>
      </c>
      <c r="J275" s="4">
        <f t="shared" si="64"/>
        <v>0</v>
      </c>
      <c r="K275" s="4">
        <f t="shared" si="52"/>
        <v>1</v>
      </c>
      <c r="L275" s="4">
        <f t="shared" si="53"/>
        <v>0</v>
      </c>
      <c r="M275" s="4">
        <f t="shared" si="54"/>
        <v>0</v>
      </c>
      <c r="N275" s="4">
        <f t="shared" si="55"/>
        <v>1</v>
      </c>
      <c r="O275" s="4">
        <f t="shared" si="56"/>
        <v>0</v>
      </c>
      <c r="P275" s="4">
        <f t="shared" si="57"/>
        <v>36</v>
      </c>
      <c r="Q275" s="4">
        <f t="shared" si="58"/>
        <v>24</v>
      </c>
      <c r="R275" s="8">
        <f t="shared" si="59"/>
        <v>0</v>
      </c>
      <c r="S275" s="8">
        <f t="shared" si="60"/>
        <v>0</v>
      </c>
      <c r="T275" s="8">
        <f t="shared" si="61"/>
        <v>0</v>
      </c>
      <c r="U275" s="8">
        <f t="shared" si="62"/>
        <v>0</v>
      </c>
      <c r="V275" s="8">
        <f t="shared" si="63"/>
        <v>1.7796724447325758</v>
      </c>
    </row>
    <row r="276" spans="1:22" x14ac:dyDescent="0.25">
      <c r="A276" t="s">
        <v>502</v>
      </c>
      <c r="B276">
        <v>2014</v>
      </c>
      <c r="C276">
        <v>2016</v>
      </c>
      <c r="D276">
        <v>2016</v>
      </c>
      <c r="E276" s="7">
        <v>0</v>
      </c>
      <c r="F276" s="7">
        <v>0.81286133336568922</v>
      </c>
      <c r="G276" s="7">
        <v>0</v>
      </c>
      <c r="H276" s="7">
        <v>0</v>
      </c>
      <c r="I276" s="4">
        <f>1</f>
        <v>1</v>
      </c>
      <c r="J276" s="4">
        <f t="shared" si="64"/>
        <v>0</v>
      </c>
      <c r="K276" s="4">
        <f t="shared" si="52"/>
        <v>1</v>
      </c>
      <c r="L276" s="4">
        <f t="shared" si="53"/>
        <v>0</v>
      </c>
      <c r="M276" s="4">
        <f t="shared" si="54"/>
        <v>0</v>
      </c>
      <c r="N276" s="4">
        <f t="shared" si="55"/>
        <v>1</v>
      </c>
      <c r="O276" s="4">
        <f t="shared" si="56"/>
        <v>0</v>
      </c>
      <c r="P276" s="4">
        <f t="shared" si="57"/>
        <v>36</v>
      </c>
      <c r="Q276" s="4">
        <f t="shared" si="58"/>
        <v>12</v>
      </c>
      <c r="R276" s="8">
        <f t="shared" si="59"/>
        <v>0</v>
      </c>
      <c r="S276" s="8">
        <f t="shared" si="60"/>
        <v>0</v>
      </c>
      <c r="T276" s="8">
        <f t="shared" si="61"/>
        <v>0</v>
      </c>
      <c r="U276" s="8">
        <f t="shared" si="62"/>
        <v>0</v>
      </c>
      <c r="V276" s="8">
        <f t="shared" si="63"/>
        <v>0.81286133336568922</v>
      </c>
    </row>
    <row r="277" spans="1:22" x14ac:dyDescent="0.25">
      <c r="A277" t="s">
        <v>503</v>
      </c>
      <c r="B277">
        <v>2016</v>
      </c>
      <c r="C277">
        <v>2016</v>
      </c>
      <c r="D277">
        <v>2019</v>
      </c>
      <c r="E277" s="7">
        <v>0</v>
      </c>
      <c r="F277" s="7">
        <v>17.038077426281411</v>
      </c>
      <c r="G277" s="7">
        <v>0</v>
      </c>
      <c r="H277" s="7">
        <v>0</v>
      </c>
      <c r="I277" s="4">
        <f>1</f>
        <v>1</v>
      </c>
      <c r="J277" s="4">
        <f t="shared" si="64"/>
        <v>0</v>
      </c>
      <c r="K277" s="4">
        <f t="shared" si="52"/>
        <v>1</v>
      </c>
      <c r="L277" s="4">
        <f t="shared" si="53"/>
        <v>0</v>
      </c>
      <c r="M277" s="4">
        <f t="shared" si="54"/>
        <v>0</v>
      </c>
      <c r="N277" s="4">
        <f t="shared" si="55"/>
        <v>1</v>
      </c>
      <c r="O277" s="4">
        <f t="shared" si="56"/>
        <v>0</v>
      </c>
      <c r="P277" s="4">
        <f t="shared" si="57"/>
        <v>12</v>
      </c>
      <c r="Q277" s="4">
        <f t="shared" si="58"/>
        <v>48</v>
      </c>
      <c r="R277" s="8">
        <f t="shared" si="59"/>
        <v>0</v>
      </c>
      <c r="S277" s="8">
        <f t="shared" si="60"/>
        <v>0</v>
      </c>
      <c r="T277" s="8">
        <f t="shared" si="61"/>
        <v>0</v>
      </c>
      <c r="U277" s="8">
        <f t="shared" si="62"/>
        <v>0</v>
      </c>
      <c r="V277" s="8">
        <f t="shared" si="63"/>
        <v>17.038077426281411</v>
      </c>
    </row>
    <row r="278" spans="1:22" x14ac:dyDescent="0.25">
      <c r="A278" t="s">
        <v>504</v>
      </c>
      <c r="B278">
        <v>2010</v>
      </c>
      <c r="C278">
        <v>2016</v>
      </c>
      <c r="D278">
        <v>2018</v>
      </c>
      <c r="E278" s="7">
        <v>88.509432701537477</v>
      </c>
      <c r="F278" s="7">
        <v>19.607761306227342</v>
      </c>
      <c r="G278" s="7">
        <v>0</v>
      </c>
      <c r="H278" s="7">
        <v>0</v>
      </c>
      <c r="I278" s="4">
        <f>1</f>
        <v>1</v>
      </c>
      <c r="J278" s="4">
        <f t="shared" si="64"/>
        <v>0</v>
      </c>
      <c r="K278" s="4">
        <f t="shared" si="52"/>
        <v>1</v>
      </c>
      <c r="L278" s="4">
        <f t="shared" si="53"/>
        <v>1</v>
      </c>
      <c r="M278" s="4">
        <f t="shared" si="54"/>
        <v>0</v>
      </c>
      <c r="N278" s="4">
        <f t="shared" si="55"/>
        <v>0</v>
      </c>
      <c r="O278" s="4">
        <f t="shared" si="56"/>
        <v>0</v>
      </c>
      <c r="P278" s="4">
        <f t="shared" si="57"/>
        <v>84</v>
      </c>
      <c r="Q278" s="4">
        <f t="shared" si="58"/>
        <v>36</v>
      </c>
      <c r="R278" s="8">
        <f t="shared" si="59"/>
        <v>88.509432701537477</v>
      </c>
      <c r="S278" s="8">
        <f t="shared" si="60"/>
        <v>88.509432701537477</v>
      </c>
      <c r="T278" s="8">
        <f t="shared" si="61"/>
        <v>0</v>
      </c>
      <c r="U278" s="8">
        <f t="shared" si="62"/>
        <v>19.607761306227342</v>
      </c>
      <c r="V278" s="8">
        <f t="shared" si="63"/>
        <v>0</v>
      </c>
    </row>
    <row r="279" spans="1:22" x14ac:dyDescent="0.25">
      <c r="A279" t="s">
        <v>505</v>
      </c>
      <c r="B279">
        <v>2016</v>
      </c>
      <c r="C279">
        <v>2016</v>
      </c>
      <c r="D279">
        <v>2017</v>
      </c>
      <c r="E279" s="7">
        <v>40.241926581000236</v>
      </c>
      <c r="F279" s="7">
        <v>37.482136032589018</v>
      </c>
      <c r="G279" s="7">
        <v>0</v>
      </c>
      <c r="H279" s="7">
        <v>0</v>
      </c>
      <c r="I279" s="4">
        <f>1</f>
        <v>1</v>
      </c>
      <c r="J279" s="4">
        <f t="shared" si="64"/>
        <v>0</v>
      </c>
      <c r="K279" s="4">
        <f t="shared" si="52"/>
        <v>1</v>
      </c>
      <c r="L279" s="4">
        <f t="shared" si="53"/>
        <v>1</v>
      </c>
      <c r="M279" s="4">
        <f t="shared" si="54"/>
        <v>0</v>
      </c>
      <c r="N279" s="4">
        <f t="shared" si="55"/>
        <v>0</v>
      </c>
      <c r="O279" s="4">
        <f t="shared" si="56"/>
        <v>0</v>
      </c>
      <c r="P279" s="4">
        <f t="shared" si="57"/>
        <v>12</v>
      </c>
      <c r="Q279" s="4">
        <f t="shared" si="58"/>
        <v>24</v>
      </c>
      <c r="R279" s="8">
        <f t="shared" si="59"/>
        <v>40.241926581000236</v>
      </c>
      <c r="S279" s="8">
        <f t="shared" si="60"/>
        <v>40.241926581000236</v>
      </c>
      <c r="T279" s="8">
        <f t="shared" si="61"/>
        <v>0</v>
      </c>
      <c r="U279" s="8">
        <f t="shared" si="62"/>
        <v>37.482136032589018</v>
      </c>
      <c r="V279" s="8">
        <f t="shared" si="63"/>
        <v>0</v>
      </c>
    </row>
    <row r="280" spans="1:22" x14ac:dyDescent="0.25">
      <c r="A280" t="s">
        <v>506</v>
      </c>
      <c r="B280">
        <v>2013</v>
      </c>
      <c r="C280">
        <v>2016</v>
      </c>
      <c r="D280">
        <v>2018</v>
      </c>
      <c r="E280" s="7">
        <v>61.858072871282154</v>
      </c>
      <c r="F280" s="7">
        <v>9.708465935961863</v>
      </c>
      <c r="G280" s="7">
        <v>0</v>
      </c>
      <c r="H280" s="7">
        <v>0</v>
      </c>
      <c r="I280" s="4">
        <f>1</f>
        <v>1</v>
      </c>
      <c r="J280" s="4">
        <f t="shared" si="64"/>
        <v>0</v>
      </c>
      <c r="K280" s="4">
        <f t="shared" si="52"/>
        <v>1</v>
      </c>
      <c r="L280" s="4">
        <f t="shared" si="53"/>
        <v>1</v>
      </c>
      <c r="M280" s="4">
        <f t="shared" si="54"/>
        <v>0</v>
      </c>
      <c r="N280" s="4">
        <f t="shared" si="55"/>
        <v>0</v>
      </c>
      <c r="O280" s="4">
        <f t="shared" si="56"/>
        <v>0</v>
      </c>
      <c r="P280" s="4">
        <f t="shared" si="57"/>
        <v>48</v>
      </c>
      <c r="Q280" s="4">
        <f t="shared" si="58"/>
        <v>36</v>
      </c>
      <c r="R280" s="8">
        <f t="shared" si="59"/>
        <v>61.858072871282154</v>
      </c>
      <c r="S280" s="8">
        <f t="shared" si="60"/>
        <v>61.858072871282154</v>
      </c>
      <c r="T280" s="8">
        <f t="shared" si="61"/>
        <v>0</v>
      </c>
      <c r="U280" s="8">
        <f t="shared" si="62"/>
        <v>9.708465935961863</v>
      </c>
      <c r="V280" s="8">
        <f t="shared" si="63"/>
        <v>0</v>
      </c>
    </row>
    <row r="281" spans="1:22" x14ac:dyDescent="0.25">
      <c r="A281" t="s">
        <v>507</v>
      </c>
      <c r="B281">
        <v>2016</v>
      </c>
      <c r="C281">
        <v>2016</v>
      </c>
      <c r="E281" s="7">
        <v>0</v>
      </c>
      <c r="F281" s="7">
        <v>0</v>
      </c>
      <c r="G281" s="7">
        <v>217.62403482033108</v>
      </c>
      <c r="H281" s="7">
        <v>110.08369238178061</v>
      </c>
      <c r="I281" s="4">
        <f>1</f>
        <v>1</v>
      </c>
      <c r="J281" s="4">
        <f t="shared" si="64"/>
        <v>1</v>
      </c>
      <c r="K281" s="4">
        <f t="shared" si="52"/>
        <v>0</v>
      </c>
      <c r="L281" s="4">
        <f t="shared" si="53"/>
        <v>0</v>
      </c>
      <c r="M281" s="4">
        <f t="shared" si="54"/>
        <v>0</v>
      </c>
      <c r="N281" s="4">
        <f t="shared" si="55"/>
        <v>0</v>
      </c>
      <c r="O281" s="4">
        <f t="shared" si="56"/>
        <v>0</v>
      </c>
      <c r="P281" s="4">
        <f t="shared" si="57"/>
        <v>12</v>
      </c>
      <c r="Q281" s="4">
        <f t="shared" si="58"/>
        <v>-24180</v>
      </c>
      <c r="R281" s="8">
        <f t="shared" si="59"/>
        <v>0</v>
      </c>
      <c r="S281" s="8">
        <f t="shared" si="60"/>
        <v>0</v>
      </c>
      <c r="T281" s="8">
        <f t="shared" si="61"/>
        <v>0</v>
      </c>
      <c r="U281" s="8">
        <f t="shared" si="62"/>
        <v>0</v>
      </c>
      <c r="V281" s="8">
        <f t="shared" si="63"/>
        <v>0</v>
      </c>
    </row>
    <row r="282" spans="1:22" x14ac:dyDescent="0.25">
      <c r="A282" t="s">
        <v>508</v>
      </c>
      <c r="B282">
        <v>2013</v>
      </c>
      <c r="C282">
        <v>2016</v>
      </c>
      <c r="D282">
        <v>2018</v>
      </c>
      <c r="E282" s="7">
        <v>23.772232864079982</v>
      </c>
      <c r="F282" s="7">
        <v>20.492439965989295</v>
      </c>
      <c r="G282" s="7">
        <v>0</v>
      </c>
      <c r="H282" s="7">
        <v>0</v>
      </c>
      <c r="I282" s="4">
        <f>1</f>
        <v>1</v>
      </c>
      <c r="J282" s="4">
        <f t="shared" si="64"/>
        <v>0</v>
      </c>
      <c r="K282" s="4">
        <f t="shared" si="52"/>
        <v>1</v>
      </c>
      <c r="L282" s="4">
        <f t="shared" si="53"/>
        <v>1</v>
      </c>
      <c r="M282" s="4">
        <f t="shared" si="54"/>
        <v>0</v>
      </c>
      <c r="N282" s="4">
        <f t="shared" si="55"/>
        <v>0</v>
      </c>
      <c r="O282" s="4">
        <f t="shared" si="56"/>
        <v>0</v>
      </c>
      <c r="P282" s="4">
        <f t="shared" si="57"/>
        <v>48</v>
      </c>
      <c r="Q282" s="4">
        <f t="shared" si="58"/>
        <v>36</v>
      </c>
      <c r="R282" s="8">
        <f t="shared" si="59"/>
        <v>23.772232864079982</v>
      </c>
      <c r="S282" s="8">
        <f t="shared" si="60"/>
        <v>23.772232864079982</v>
      </c>
      <c r="T282" s="8">
        <f t="shared" si="61"/>
        <v>0</v>
      </c>
      <c r="U282" s="8">
        <f t="shared" si="62"/>
        <v>20.492439965989295</v>
      </c>
      <c r="V282" s="8">
        <f t="shared" si="63"/>
        <v>0</v>
      </c>
    </row>
    <row r="283" spans="1:22" x14ac:dyDescent="0.25">
      <c r="A283" t="s">
        <v>509</v>
      </c>
      <c r="B283">
        <v>2014</v>
      </c>
      <c r="C283">
        <v>2016</v>
      </c>
      <c r="D283">
        <v>2017</v>
      </c>
      <c r="E283" s="7">
        <v>0</v>
      </c>
      <c r="F283" s="7">
        <v>0</v>
      </c>
      <c r="G283" s="7">
        <v>0</v>
      </c>
      <c r="H283" s="7">
        <v>0</v>
      </c>
      <c r="I283" s="4">
        <f>1</f>
        <v>1</v>
      </c>
      <c r="J283" s="4">
        <f t="shared" si="64"/>
        <v>0</v>
      </c>
      <c r="K283" s="4">
        <f t="shared" si="52"/>
        <v>1</v>
      </c>
      <c r="L283" s="4">
        <f t="shared" si="53"/>
        <v>0</v>
      </c>
      <c r="M283" s="4">
        <f t="shared" si="54"/>
        <v>0</v>
      </c>
      <c r="N283" s="4">
        <f t="shared" si="55"/>
        <v>0</v>
      </c>
      <c r="O283" s="4">
        <f t="shared" si="56"/>
        <v>1</v>
      </c>
      <c r="P283" s="4">
        <f t="shared" si="57"/>
        <v>36</v>
      </c>
      <c r="Q283" s="4">
        <f t="shared" si="58"/>
        <v>24</v>
      </c>
      <c r="R283" s="8">
        <f t="shared" si="59"/>
        <v>0</v>
      </c>
      <c r="S283" s="8">
        <f t="shared" si="60"/>
        <v>0</v>
      </c>
      <c r="T283" s="8">
        <f t="shared" si="61"/>
        <v>0</v>
      </c>
      <c r="U283" s="8">
        <f t="shared" si="62"/>
        <v>0</v>
      </c>
      <c r="V283" s="8">
        <f t="shared" si="63"/>
        <v>0</v>
      </c>
    </row>
    <row r="284" spans="1:22" x14ac:dyDescent="0.25">
      <c r="A284" t="s">
        <v>510</v>
      </c>
      <c r="B284">
        <v>2016</v>
      </c>
      <c r="C284">
        <v>2016</v>
      </c>
      <c r="D284">
        <v>2016</v>
      </c>
      <c r="E284" s="7">
        <v>0</v>
      </c>
      <c r="F284" s="7">
        <v>0</v>
      </c>
      <c r="G284" s="7">
        <v>0</v>
      </c>
      <c r="H284" s="7">
        <v>0</v>
      </c>
      <c r="I284" s="4">
        <f>1</f>
        <v>1</v>
      </c>
      <c r="J284" s="4">
        <f t="shared" si="64"/>
        <v>0</v>
      </c>
      <c r="K284" s="4">
        <f t="shared" si="52"/>
        <v>1</v>
      </c>
      <c r="L284" s="4">
        <f t="shared" si="53"/>
        <v>0</v>
      </c>
      <c r="M284" s="4">
        <f t="shared" si="54"/>
        <v>0</v>
      </c>
      <c r="N284" s="4">
        <f t="shared" si="55"/>
        <v>0</v>
      </c>
      <c r="O284" s="4">
        <f t="shared" si="56"/>
        <v>1</v>
      </c>
      <c r="P284" s="4">
        <f t="shared" si="57"/>
        <v>12</v>
      </c>
      <c r="Q284" s="4">
        <f t="shared" si="58"/>
        <v>12</v>
      </c>
      <c r="R284" s="8">
        <f t="shared" si="59"/>
        <v>0</v>
      </c>
      <c r="S284" s="8">
        <f t="shared" si="60"/>
        <v>0</v>
      </c>
      <c r="T284" s="8">
        <f t="shared" si="61"/>
        <v>0</v>
      </c>
      <c r="U284" s="8">
        <f t="shared" si="62"/>
        <v>0</v>
      </c>
      <c r="V284" s="8">
        <f t="shared" si="63"/>
        <v>0</v>
      </c>
    </row>
    <row r="285" spans="1:22" x14ac:dyDescent="0.25">
      <c r="A285" t="s">
        <v>511</v>
      </c>
      <c r="B285">
        <v>2010</v>
      </c>
      <c r="C285">
        <v>2016</v>
      </c>
      <c r="D285">
        <v>2018</v>
      </c>
      <c r="E285" s="7">
        <v>0</v>
      </c>
      <c r="F285" s="7">
        <v>8.1763594995585205</v>
      </c>
      <c r="G285" s="7">
        <v>0</v>
      </c>
      <c r="H285" s="7">
        <v>0</v>
      </c>
      <c r="I285" s="4">
        <f>1</f>
        <v>1</v>
      </c>
      <c r="J285" s="4">
        <f t="shared" si="64"/>
        <v>0</v>
      </c>
      <c r="K285" s="4">
        <f t="shared" si="52"/>
        <v>1</v>
      </c>
      <c r="L285" s="4">
        <f t="shared" si="53"/>
        <v>0</v>
      </c>
      <c r="M285" s="4">
        <f t="shared" si="54"/>
        <v>0</v>
      </c>
      <c r="N285" s="4">
        <f t="shared" si="55"/>
        <v>1</v>
      </c>
      <c r="O285" s="4">
        <f t="shared" si="56"/>
        <v>0</v>
      </c>
      <c r="P285" s="4">
        <f t="shared" si="57"/>
        <v>84</v>
      </c>
      <c r="Q285" s="4">
        <f t="shared" si="58"/>
        <v>36</v>
      </c>
      <c r="R285" s="8">
        <f t="shared" si="59"/>
        <v>0</v>
      </c>
      <c r="S285" s="8">
        <f t="shared" si="60"/>
        <v>0</v>
      </c>
      <c r="T285" s="8">
        <f t="shared" si="61"/>
        <v>0</v>
      </c>
      <c r="U285" s="8">
        <f t="shared" si="62"/>
        <v>0</v>
      </c>
      <c r="V285" s="8">
        <f t="shared" si="63"/>
        <v>8.1763594995585205</v>
      </c>
    </row>
    <row r="286" spans="1:22" x14ac:dyDescent="0.25">
      <c r="A286" t="s">
        <v>512</v>
      </c>
      <c r="B286">
        <v>2014</v>
      </c>
      <c r="C286">
        <v>2016</v>
      </c>
      <c r="D286">
        <v>2018</v>
      </c>
      <c r="E286" s="7">
        <v>56.588895811661885</v>
      </c>
      <c r="F286" s="7">
        <v>18.214698174069493</v>
      </c>
      <c r="G286" s="7">
        <v>0</v>
      </c>
      <c r="H286" s="7">
        <v>0</v>
      </c>
      <c r="I286" s="4">
        <f>1</f>
        <v>1</v>
      </c>
      <c r="J286" s="4">
        <f t="shared" si="64"/>
        <v>0</v>
      </c>
      <c r="K286" s="4">
        <f t="shared" si="52"/>
        <v>1</v>
      </c>
      <c r="L286" s="4">
        <f t="shared" si="53"/>
        <v>1</v>
      </c>
      <c r="M286" s="4">
        <f t="shared" si="54"/>
        <v>0</v>
      </c>
      <c r="N286" s="4">
        <f t="shared" si="55"/>
        <v>0</v>
      </c>
      <c r="O286" s="4">
        <f t="shared" si="56"/>
        <v>0</v>
      </c>
      <c r="P286" s="4">
        <f t="shared" si="57"/>
        <v>36</v>
      </c>
      <c r="Q286" s="4">
        <f t="shared" si="58"/>
        <v>36</v>
      </c>
      <c r="R286" s="8">
        <f t="shared" si="59"/>
        <v>56.588895811661885</v>
      </c>
      <c r="S286" s="8">
        <f t="shared" si="60"/>
        <v>56.588895811661885</v>
      </c>
      <c r="T286" s="8">
        <f t="shared" si="61"/>
        <v>0</v>
      </c>
      <c r="U286" s="8">
        <f t="shared" si="62"/>
        <v>18.214698174069493</v>
      </c>
      <c r="V286" s="8">
        <f t="shared" si="63"/>
        <v>0</v>
      </c>
    </row>
    <row r="287" spans="1:22" x14ac:dyDescent="0.25">
      <c r="A287" t="s">
        <v>513</v>
      </c>
      <c r="B287">
        <v>2014</v>
      </c>
      <c r="C287">
        <v>2016</v>
      </c>
      <c r="D287">
        <v>2016</v>
      </c>
      <c r="E287" s="7">
        <v>0</v>
      </c>
      <c r="F287" s="7">
        <v>0.92239330135753272</v>
      </c>
      <c r="G287" s="7">
        <v>0</v>
      </c>
      <c r="H287" s="7">
        <v>0</v>
      </c>
      <c r="I287" s="4">
        <f>1</f>
        <v>1</v>
      </c>
      <c r="J287" s="4">
        <f t="shared" si="64"/>
        <v>0</v>
      </c>
      <c r="K287" s="4">
        <f t="shared" si="52"/>
        <v>1</v>
      </c>
      <c r="L287" s="4">
        <f t="shared" si="53"/>
        <v>0</v>
      </c>
      <c r="M287" s="4">
        <f t="shared" si="54"/>
        <v>0</v>
      </c>
      <c r="N287" s="4">
        <f t="shared" si="55"/>
        <v>1</v>
      </c>
      <c r="O287" s="4">
        <f t="shared" si="56"/>
        <v>0</v>
      </c>
      <c r="P287" s="4">
        <f t="shared" si="57"/>
        <v>36</v>
      </c>
      <c r="Q287" s="4">
        <f t="shared" si="58"/>
        <v>12</v>
      </c>
      <c r="R287" s="8">
        <f t="shared" si="59"/>
        <v>0</v>
      </c>
      <c r="S287" s="8">
        <f t="shared" si="60"/>
        <v>0</v>
      </c>
      <c r="T287" s="8">
        <f t="shared" si="61"/>
        <v>0</v>
      </c>
      <c r="U287" s="8">
        <f t="shared" si="62"/>
        <v>0</v>
      </c>
      <c r="V287" s="8">
        <f t="shared" si="63"/>
        <v>0.92239330135753272</v>
      </c>
    </row>
    <row r="288" spans="1:22" x14ac:dyDescent="0.25">
      <c r="A288" t="s">
        <v>514</v>
      </c>
      <c r="B288">
        <v>2015</v>
      </c>
      <c r="C288">
        <v>2016</v>
      </c>
      <c r="D288">
        <v>2016</v>
      </c>
      <c r="E288" s="7">
        <v>0</v>
      </c>
      <c r="F288" s="7">
        <v>1.104214324708007</v>
      </c>
      <c r="G288" s="7">
        <v>0</v>
      </c>
      <c r="H288" s="7">
        <v>0</v>
      </c>
      <c r="I288" s="4">
        <f>1</f>
        <v>1</v>
      </c>
      <c r="J288" s="4">
        <f t="shared" si="64"/>
        <v>0</v>
      </c>
      <c r="K288" s="4">
        <f t="shared" si="52"/>
        <v>1</v>
      </c>
      <c r="L288" s="4">
        <f t="shared" si="53"/>
        <v>0</v>
      </c>
      <c r="M288" s="4">
        <f t="shared" si="54"/>
        <v>0</v>
      </c>
      <c r="N288" s="4">
        <f t="shared" si="55"/>
        <v>1</v>
      </c>
      <c r="O288" s="4">
        <f t="shared" si="56"/>
        <v>0</v>
      </c>
      <c r="P288" s="4">
        <f t="shared" si="57"/>
        <v>24</v>
      </c>
      <c r="Q288" s="4">
        <f t="shared" si="58"/>
        <v>12</v>
      </c>
      <c r="R288" s="8">
        <f t="shared" si="59"/>
        <v>0</v>
      </c>
      <c r="S288" s="8">
        <f t="shared" si="60"/>
        <v>0</v>
      </c>
      <c r="T288" s="8">
        <f t="shared" si="61"/>
        <v>0</v>
      </c>
      <c r="U288" s="8">
        <f t="shared" si="62"/>
        <v>0</v>
      </c>
      <c r="V288" s="8">
        <f t="shared" si="63"/>
        <v>1.104214324708007</v>
      </c>
    </row>
    <row r="289" spans="1:22" x14ac:dyDescent="0.25">
      <c r="A289" t="s">
        <v>515</v>
      </c>
      <c r="B289">
        <v>2012</v>
      </c>
      <c r="C289">
        <v>2016</v>
      </c>
      <c r="E289" s="7">
        <v>0</v>
      </c>
      <c r="F289" s="7">
        <v>0</v>
      </c>
      <c r="G289" s="7">
        <v>81.594726527926397</v>
      </c>
      <c r="H289" s="7">
        <v>30.988124756704451</v>
      </c>
      <c r="I289" s="4">
        <f>1</f>
        <v>1</v>
      </c>
      <c r="J289" s="4">
        <f t="shared" si="64"/>
        <v>1</v>
      </c>
      <c r="K289" s="4">
        <f t="shared" si="52"/>
        <v>0</v>
      </c>
      <c r="L289" s="4">
        <f t="shared" si="53"/>
        <v>0</v>
      </c>
      <c r="M289" s="4">
        <f t="shared" si="54"/>
        <v>0</v>
      </c>
      <c r="N289" s="4">
        <f t="shared" si="55"/>
        <v>0</v>
      </c>
      <c r="O289" s="4">
        <f t="shared" si="56"/>
        <v>0</v>
      </c>
      <c r="P289" s="4">
        <f t="shared" si="57"/>
        <v>60</v>
      </c>
      <c r="Q289" s="4">
        <f t="shared" si="58"/>
        <v>-24180</v>
      </c>
      <c r="R289" s="8">
        <f t="shared" si="59"/>
        <v>0</v>
      </c>
      <c r="S289" s="8">
        <f t="shared" si="60"/>
        <v>0</v>
      </c>
      <c r="T289" s="8">
        <f t="shared" si="61"/>
        <v>0</v>
      </c>
      <c r="U289" s="8">
        <f t="shared" si="62"/>
        <v>0</v>
      </c>
      <c r="V289" s="8">
        <f t="shared" si="63"/>
        <v>0</v>
      </c>
    </row>
    <row r="290" spans="1:22" x14ac:dyDescent="0.25">
      <c r="A290" t="s">
        <v>516</v>
      </c>
      <c r="B290">
        <v>2011</v>
      </c>
      <c r="C290">
        <v>2016</v>
      </c>
      <c r="D290">
        <v>2016</v>
      </c>
      <c r="E290" s="7">
        <v>0</v>
      </c>
      <c r="F290" s="7">
        <v>0</v>
      </c>
      <c r="G290" s="7">
        <v>0</v>
      </c>
      <c r="H290" s="7">
        <v>0</v>
      </c>
      <c r="I290" s="4">
        <f>1</f>
        <v>1</v>
      </c>
      <c r="J290" s="4">
        <f t="shared" si="64"/>
        <v>0</v>
      </c>
      <c r="K290" s="4">
        <f t="shared" si="52"/>
        <v>1</v>
      </c>
      <c r="L290" s="4">
        <f t="shared" si="53"/>
        <v>0</v>
      </c>
      <c r="M290" s="4">
        <f t="shared" si="54"/>
        <v>0</v>
      </c>
      <c r="N290" s="4">
        <f t="shared" si="55"/>
        <v>0</v>
      </c>
      <c r="O290" s="4">
        <f t="shared" si="56"/>
        <v>1</v>
      </c>
      <c r="P290" s="4">
        <f t="shared" si="57"/>
        <v>72</v>
      </c>
      <c r="Q290" s="4">
        <f t="shared" si="58"/>
        <v>12</v>
      </c>
      <c r="R290" s="8">
        <f t="shared" si="59"/>
        <v>0</v>
      </c>
      <c r="S290" s="8">
        <f t="shared" si="60"/>
        <v>0</v>
      </c>
      <c r="T290" s="8">
        <f t="shared" si="61"/>
        <v>0</v>
      </c>
      <c r="U290" s="8">
        <f t="shared" si="62"/>
        <v>0</v>
      </c>
      <c r="V290" s="8">
        <f t="shared" si="63"/>
        <v>0</v>
      </c>
    </row>
    <row r="291" spans="1:22" x14ac:dyDescent="0.25">
      <c r="A291" t="s">
        <v>517</v>
      </c>
      <c r="B291">
        <v>2016</v>
      </c>
      <c r="C291">
        <v>2016</v>
      </c>
      <c r="D291">
        <v>2017</v>
      </c>
      <c r="E291" s="7">
        <v>0</v>
      </c>
      <c r="F291" s="7">
        <v>3.3767797830380748</v>
      </c>
      <c r="G291" s="7">
        <v>0</v>
      </c>
      <c r="H291" s="7">
        <v>0</v>
      </c>
      <c r="I291" s="4">
        <f>1</f>
        <v>1</v>
      </c>
      <c r="J291" s="4">
        <f t="shared" si="64"/>
        <v>0</v>
      </c>
      <c r="K291" s="4">
        <f t="shared" si="52"/>
        <v>1</v>
      </c>
      <c r="L291" s="4">
        <f t="shared" si="53"/>
        <v>0</v>
      </c>
      <c r="M291" s="4">
        <f t="shared" si="54"/>
        <v>0</v>
      </c>
      <c r="N291" s="4">
        <f t="shared" si="55"/>
        <v>1</v>
      </c>
      <c r="O291" s="4">
        <f t="shared" si="56"/>
        <v>0</v>
      </c>
      <c r="P291" s="4">
        <f t="shared" si="57"/>
        <v>12</v>
      </c>
      <c r="Q291" s="4">
        <f t="shared" si="58"/>
        <v>24</v>
      </c>
      <c r="R291" s="8">
        <f t="shared" si="59"/>
        <v>0</v>
      </c>
      <c r="S291" s="8">
        <f t="shared" si="60"/>
        <v>0</v>
      </c>
      <c r="T291" s="8">
        <f t="shared" si="61"/>
        <v>0</v>
      </c>
      <c r="U291" s="8">
        <f t="shared" si="62"/>
        <v>0</v>
      </c>
      <c r="V291" s="8">
        <f t="shared" si="63"/>
        <v>3.3767797830380748</v>
      </c>
    </row>
    <row r="292" spans="1:22" x14ac:dyDescent="0.25">
      <c r="A292" t="s">
        <v>518</v>
      </c>
      <c r="B292">
        <v>2013</v>
      </c>
      <c r="C292">
        <v>2016</v>
      </c>
      <c r="D292">
        <v>2018</v>
      </c>
      <c r="E292" s="7">
        <v>49.208417248130488</v>
      </c>
      <c r="F292" s="7">
        <v>32.047946422922372</v>
      </c>
      <c r="G292" s="7">
        <v>0</v>
      </c>
      <c r="H292" s="7">
        <v>0</v>
      </c>
      <c r="I292" s="4">
        <f>1</f>
        <v>1</v>
      </c>
      <c r="J292" s="4">
        <f t="shared" si="64"/>
        <v>0</v>
      </c>
      <c r="K292" s="4">
        <f t="shared" si="52"/>
        <v>1</v>
      </c>
      <c r="L292" s="4">
        <f t="shared" si="53"/>
        <v>1</v>
      </c>
      <c r="M292" s="4">
        <f t="shared" si="54"/>
        <v>0</v>
      </c>
      <c r="N292" s="4">
        <f t="shared" si="55"/>
        <v>0</v>
      </c>
      <c r="O292" s="4">
        <f t="shared" si="56"/>
        <v>0</v>
      </c>
      <c r="P292" s="4">
        <f t="shared" si="57"/>
        <v>48</v>
      </c>
      <c r="Q292" s="4">
        <f t="shared" si="58"/>
        <v>36</v>
      </c>
      <c r="R292" s="8">
        <f t="shared" si="59"/>
        <v>49.208417248130488</v>
      </c>
      <c r="S292" s="8">
        <f t="shared" si="60"/>
        <v>49.208417248130488</v>
      </c>
      <c r="T292" s="8">
        <f t="shared" si="61"/>
        <v>0</v>
      </c>
      <c r="U292" s="8">
        <f t="shared" si="62"/>
        <v>32.047946422922372</v>
      </c>
      <c r="V292" s="8">
        <f t="shared" si="63"/>
        <v>0</v>
      </c>
    </row>
    <row r="293" spans="1:22" x14ac:dyDescent="0.25">
      <c r="A293" t="s">
        <v>519</v>
      </c>
      <c r="B293">
        <v>2011</v>
      </c>
      <c r="C293">
        <v>2016</v>
      </c>
      <c r="D293">
        <v>2019</v>
      </c>
      <c r="E293" s="7">
        <v>73.657245903451539</v>
      </c>
      <c r="F293" s="7">
        <v>50.70963913802516</v>
      </c>
      <c r="G293" s="7">
        <v>0</v>
      </c>
      <c r="H293" s="7">
        <v>0</v>
      </c>
      <c r="I293" s="4">
        <f>1</f>
        <v>1</v>
      </c>
      <c r="J293" s="4">
        <f t="shared" si="64"/>
        <v>0</v>
      </c>
      <c r="K293" s="4">
        <f t="shared" si="52"/>
        <v>1</v>
      </c>
      <c r="L293" s="4">
        <f t="shared" si="53"/>
        <v>1</v>
      </c>
      <c r="M293" s="4">
        <f t="shared" si="54"/>
        <v>0</v>
      </c>
      <c r="N293" s="4">
        <f t="shared" si="55"/>
        <v>0</v>
      </c>
      <c r="O293" s="4">
        <f t="shared" si="56"/>
        <v>0</v>
      </c>
      <c r="P293" s="4">
        <f t="shared" si="57"/>
        <v>72</v>
      </c>
      <c r="Q293" s="4">
        <f t="shared" si="58"/>
        <v>48</v>
      </c>
      <c r="R293" s="8">
        <f t="shared" si="59"/>
        <v>73.657245903451539</v>
      </c>
      <c r="S293" s="8">
        <f t="shared" si="60"/>
        <v>73.657245903451539</v>
      </c>
      <c r="T293" s="8">
        <f t="shared" si="61"/>
        <v>0</v>
      </c>
      <c r="U293" s="8">
        <f t="shared" si="62"/>
        <v>50.70963913802516</v>
      </c>
      <c r="V293" s="8">
        <f t="shared" si="63"/>
        <v>0</v>
      </c>
    </row>
    <row r="294" spans="1:22" x14ac:dyDescent="0.25">
      <c r="A294" t="s">
        <v>520</v>
      </c>
      <c r="B294">
        <v>2012</v>
      </c>
      <c r="C294">
        <v>2016</v>
      </c>
      <c r="D294">
        <v>2016</v>
      </c>
      <c r="E294" s="7">
        <v>0</v>
      </c>
      <c r="F294" s="7">
        <v>0</v>
      </c>
      <c r="G294" s="7">
        <v>0</v>
      </c>
      <c r="H294" s="7">
        <v>0</v>
      </c>
      <c r="I294" s="4">
        <f>1</f>
        <v>1</v>
      </c>
      <c r="J294" s="4">
        <f t="shared" si="64"/>
        <v>0</v>
      </c>
      <c r="K294" s="4">
        <f t="shared" si="52"/>
        <v>1</v>
      </c>
      <c r="L294" s="4">
        <f t="shared" si="53"/>
        <v>0</v>
      </c>
      <c r="M294" s="4">
        <f t="shared" si="54"/>
        <v>0</v>
      </c>
      <c r="N294" s="4">
        <f t="shared" si="55"/>
        <v>0</v>
      </c>
      <c r="O294" s="4">
        <f t="shared" si="56"/>
        <v>1</v>
      </c>
      <c r="P294" s="4">
        <f t="shared" si="57"/>
        <v>60</v>
      </c>
      <c r="Q294" s="4">
        <f t="shared" si="58"/>
        <v>12</v>
      </c>
      <c r="R294" s="8">
        <f t="shared" si="59"/>
        <v>0</v>
      </c>
      <c r="S294" s="8">
        <f t="shared" si="60"/>
        <v>0</v>
      </c>
      <c r="T294" s="8">
        <f t="shared" si="61"/>
        <v>0</v>
      </c>
      <c r="U294" s="8">
        <f t="shared" si="62"/>
        <v>0</v>
      </c>
      <c r="V294" s="8">
        <f t="shared" si="63"/>
        <v>0</v>
      </c>
    </row>
    <row r="295" spans="1:22" x14ac:dyDescent="0.25">
      <c r="A295" t="s">
        <v>521</v>
      </c>
      <c r="B295">
        <v>2011</v>
      </c>
      <c r="C295">
        <v>2016</v>
      </c>
      <c r="D295">
        <v>2017</v>
      </c>
      <c r="E295" s="7">
        <v>25.370137867838665</v>
      </c>
      <c r="F295" s="7">
        <v>14.987470106631624</v>
      </c>
      <c r="G295" s="7">
        <v>0</v>
      </c>
      <c r="H295" s="7">
        <v>0</v>
      </c>
      <c r="I295" s="4">
        <f>1</f>
        <v>1</v>
      </c>
      <c r="J295" s="4">
        <f t="shared" si="64"/>
        <v>0</v>
      </c>
      <c r="K295" s="4">
        <f t="shared" si="52"/>
        <v>1</v>
      </c>
      <c r="L295" s="4">
        <f t="shared" si="53"/>
        <v>1</v>
      </c>
      <c r="M295" s="4">
        <f t="shared" si="54"/>
        <v>0</v>
      </c>
      <c r="N295" s="4">
        <f t="shared" si="55"/>
        <v>0</v>
      </c>
      <c r="O295" s="4">
        <f t="shared" si="56"/>
        <v>0</v>
      </c>
      <c r="P295" s="4">
        <f t="shared" si="57"/>
        <v>72</v>
      </c>
      <c r="Q295" s="4">
        <f t="shared" si="58"/>
        <v>24</v>
      </c>
      <c r="R295" s="8">
        <f t="shared" si="59"/>
        <v>25.370137867838665</v>
      </c>
      <c r="S295" s="8">
        <f t="shared" si="60"/>
        <v>25.370137867838665</v>
      </c>
      <c r="T295" s="8">
        <f t="shared" si="61"/>
        <v>0</v>
      </c>
      <c r="U295" s="8">
        <f t="shared" si="62"/>
        <v>14.987470106631624</v>
      </c>
      <c r="V295" s="8">
        <f t="shared" si="63"/>
        <v>0</v>
      </c>
    </row>
    <row r="296" spans="1:22" x14ac:dyDescent="0.25">
      <c r="A296" t="s">
        <v>522</v>
      </c>
      <c r="B296">
        <v>2011</v>
      </c>
      <c r="C296">
        <v>2016</v>
      </c>
      <c r="D296">
        <v>2017</v>
      </c>
      <c r="E296" s="7">
        <v>0</v>
      </c>
      <c r="F296" s="7">
        <v>0</v>
      </c>
      <c r="G296" s="7">
        <v>0</v>
      </c>
      <c r="H296" s="7">
        <v>0</v>
      </c>
      <c r="I296" s="4">
        <f>1</f>
        <v>1</v>
      </c>
      <c r="J296" s="4">
        <f t="shared" si="64"/>
        <v>0</v>
      </c>
      <c r="K296" s="4">
        <f t="shared" si="52"/>
        <v>1</v>
      </c>
      <c r="L296" s="4">
        <f t="shared" si="53"/>
        <v>0</v>
      </c>
      <c r="M296" s="4">
        <f t="shared" si="54"/>
        <v>0</v>
      </c>
      <c r="N296" s="4">
        <f t="shared" si="55"/>
        <v>0</v>
      </c>
      <c r="O296" s="4">
        <f t="shared" si="56"/>
        <v>1</v>
      </c>
      <c r="P296" s="4">
        <f t="shared" si="57"/>
        <v>72</v>
      </c>
      <c r="Q296" s="4">
        <f t="shared" si="58"/>
        <v>24</v>
      </c>
      <c r="R296" s="8">
        <f t="shared" si="59"/>
        <v>0</v>
      </c>
      <c r="S296" s="8">
        <f t="shared" si="60"/>
        <v>0</v>
      </c>
      <c r="T296" s="8">
        <f t="shared" si="61"/>
        <v>0</v>
      </c>
      <c r="U296" s="8">
        <f t="shared" si="62"/>
        <v>0</v>
      </c>
      <c r="V296" s="8">
        <f t="shared" si="63"/>
        <v>0</v>
      </c>
    </row>
    <row r="297" spans="1:22" x14ac:dyDescent="0.25">
      <c r="A297" t="s">
        <v>523</v>
      </c>
      <c r="B297">
        <v>2015</v>
      </c>
      <c r="C297">
        <v>2016</v>
      </c>
      <c r="E297" s="7">
        <v>0</v>
      </c>
      <c r="F297" s="7">
        <v>0</v>
      </c>
      <c r="G297" s="7">
        <v>220.64794288732341</v>
      </c>
      <c r="H297" s="7">
        <v>56.002878798467208</v>
      </c>
      <c r="I297" s="4">
        <f>1</f>
        <v>1</v>
      </c>
      <c r="J297" s="4">
        <f t="shared" si="64"/>
        <v>1</v>
      </c>
      <c r="K297" s="4">
        <f t="shared" si="52"/>
        <v>0</v>
      </c>
      <c r="L297" s="4">
        <f t="shared" si="53"/>
        <v>0</v>
      </c>
      <c r="M297" s="4">
        <f t="shared" si="54"/>
        <v>0</v>
      </c>
      <c r="N297" s="4">
        <f t="shared" si="55"/>
        <v>0</v>
      </c>
      <c r="O297" s="4">
        <f t="shared" si="56"/>
        <v>0</v>
      </c>
      <c r="P297" s="4">
        <f t="shared" si="57"/>
        <v>24</v>
      </c>
      <c r="Q297" s="4">
        <f t="shared" si="58"/>
        <v>-24180</v>
      </c>
      <c r="R297" s="8">
        <f t="shared" si="59"/>
        <v>0</v>
      </c>
      <c r="S297" s="8">
        <f t="shared" si="60"/>
        <v>0</v>
      </c>
      <c r="T297" s="8">
        <f t="shared" si="61"/>
        <v>0</v>
      </c>
      <c r="U297" s="8">
        <f t="shared" si="62"/>
        <v>0</v>
      </c>
      <c r="V297" s="8">
        <f t="shared" si="63"/>
        <v>0</v>
      </c>
    </row>
    <row r="298" spans="1:22" x14ac:dyDescent="0.25">
      <c r="A298" t="s">
        <v>524</v>
      </c>
      <c r="B298">
        <v>2015</v>
      </c>
      <c r="C298">
        <v>2016</v>
      </c>
      <c r="D298">
        <v>2017</v>
      </c>
      <c r="E298" s="7">
        <v>0</v>
      </c>
      <c r="F298" s="7">
        <v>3.2899269639268933</v>
      </c>
      <c r="G298" s="7">
        <v>0</v>
      </c>
      <c r="H298" s="7">
        <v>0</v>
      </c>
      <c r="I298" s="4">
        <f>1</f>
        <v>1</v>
      </c>
      <c r="J298" s="4">
        <f t="shared" si="64"/>
        <v>0</v>
      </c>
      <c r="K298" s="4">
        <f t="shared" si="52"/>
        <v>1</v>
      </c>
      <c r="L298" s="4">
        <f t="shared" si="53"/>
        <v>0</v>
      </c>
      <c r="M298" s="4">
        <f t="shared" si="54"/>
        <v>0</v>
      </c>
      <c r="N298" s="4">
        <f t="shared" si="55"/>
        <v>1</v>
      </c>
      <c r="O298" s="4">
        <f t="shared" si="56"/>
        <v>0</v>
      </c>
      <c r="P298" s="4">
        <f t="shared" si="57"/>
        <v>24</v>
      </c>
      <c r="Q298" s="4">
        <f t="shared" si="58"/>
        <v>24</v>
      </c>
      <c r="R298" s="8">
        <f t="shared" si="59"/>
        <v>0</v>
      </c>
      <c r="S298" s="8">
        <f t="shared" si="60"/>
        <v>0</v>
      </c>
      <c r="T298" s="8">
        <f t="shared" si="61"/>
        <v>0</v>
      </c>
      <c r="U298" s="8">
        <f t="shared" si="62"/>
        <v>0</v>
      </c>
      <c r="V298" s="8">
        <f t="shared" si="63"/>
        <v>3.2899269639268933</v>
      </c>
    </row>
    <row r="299" spans="1:22" x14ac:dyDescent="0.25">
      <c r="A299" t="s">
        <v>525</v>
      </c>
      <c r="B299">
        <v>2014</v>
      </c>
      <c r="C299">
        <v>2016</v>
      </c>
      <c r="D299">
        <v>2016</v>
      </c>
      <c r="E299" s="7">
        <v>0</v>
      </c>
      <c r="F299" s="7">
        <v>0</v>
      </c>
      <c r="G299" s="7">
        <v>0</v>
      </c>
      <c r="H299" s="7">
        <v>0</v>
      </c>
      <c r="I299" s="4">
        <f>1</f>
        <v>1</v>
      </c>
      <c r="J299" s="4">
        <f t="shared" si="64"/>
        <v>0</v>
      </c>
      <c r="K299" s="4">
        <f t="shared" si="52"/>
        <v>1</v>
      </c>
      <c r="L299" s="4">
        <f t="shared" si="53"/>
        <v>0</v>
      </c>
      <c r="M299" s="4">
        <f t="shared" si="54"/>
        <v>0</v>
      </c>
      <c r="N299" s="4">
        <f t="shared" si="55"/>
        <v>0</v>
      </c>
      <c r="O299" s="4">
        <f t="shared" si="56"/>
        <v>1</v>
      </c>
      <c r="P299" s="4">
        <f t="shared" si="57"/>
        <v>36</v>
      </c>
      <c r="Q299" s="4">
        <f t="shared" si="58"/>
        <v>12</v>
      </c>
      <c r="R299" s="8">
        <f t="shared" si="59"/>
        <v>0</v>
      </c>
      <c r="S299" s="8">
        <f t="shared" si="60"/>
        <v>0</v>
      </c>
      <c r="T299" s="8">
        <f t="shared" si="61"/>
        <v>0</v>
      </c>
      <c r="U299" s="8">
        <f t="shared" si="62"/>
        <v>0</v>
      </c>
      <c r="V299" s="8">
        <f t="shared" si="63"/>
        <v>0</v>
      </c>
    </row>
    <row r="300" spans="1:22" x14ac:dyDescent="0.25">
      <c r="A300" t="s">
        <v>526</v>
      </c>
      <c r="B300">
        <v>2015</v>
      </c>
      <c r="C300">
        <v>2016</v>
      </c>
      <c r="D300">
        <v>2016</v>
      </c>
      <c r="E300" s="7">
        <v>0</v>
      </c>
      <c r="F300" s="7">
        <v>1.3461429348372467</v>
      </c>
      <c r="G300" s="7">
        <v>0</v>
      </c>
      <c r="H300" s="7">
        <v>0</v>
      </c>
      <c r="I300" s="4">
        <f>1</f>
        <v>1</v>
      </c>
      <c r="J300" s="4">
        <f t="shared" si="64"/>
        <v>0</v>
      </c>
      <c r="K300" s="4">
        <f t="shared" si="52"/>
        <v>1</v>
      </c>
      <c r="L300" s="4">
        <f t="shared" si="53"/>
        <v>0</v>
      </c>
      <c r="M300" s="4">
        <f t="shared" si="54"/>
        <v>0</v>
      </c>
      <c r="N300" s="4">
        <f t="shared" si="55"/>
        <v>1</v>
      </c>
      <c r="O300" s="4">
        <f t="shared" si="56"/>
        <v>0</v>
      </c>
      <c r="P300" s="4">
        <f t="shared" si="57"/>
        <v>24</v>
      </c>
      <c r="Q300" s="4">
        <f t="shared" si="58"/>
        <v>12</v>
      </c>
      <c r="R300" s="8">
        <f t="shared" si="59"/>
        <v>0</v>
      </c>
      <c r="S300" s="8">
        <f t="shared" si="60"/>
        <v>0</v>
      </c>
      <c r="T300" s="8">
        <f t="shared" si="61"/>
        <v>0</v>
      </c>
      <c r="U300" s="8">
        <f t="shared" si="62"/>
        <v>0</v>
      </c>
      <c r="V300" s="8">
        <f t="shared" si="63"/>
        <v>1.3461429348372467</v>
      </c>
    </row>
    <row r="301" spans="1:22" x14ac:dyDescent="0.25">
      <c r="A301" t="s">
        <v>527</v>
      </c>
      <c r="B301">
        <v>2014</v>
      </c>
      <c r="C301">
        <v>2016</v>
      </c>
      <c r="D301">
        <v>2017</v>
      </c>
      <c r="E301" s="7">
        <v>0</v>
      </c>
      <c r="F301" s="7">
        <v>0</v>
      </c>
      <c r="G301" s="7">
        <v>0</v>
      </c>
      <c r="H301" s="7">
        <v>0</v>
      </c>
      <c r="I301" s="4">
        <f>1</f>
        <v>1</v>
      </c>
      <c r="J301" s="4">
        <f t="shared" si="64"/>
        <v>0</v>
      </c>
      <c r="K301" s="4">
        <f t="shared" si="52"/>
        <v>1</v>
      </c>
      <c r="L301" s="4">
        <f t="shared" si="53"/>
        <v>0</v>
      </c>
      <c r="M301" s="4">
        <f t="shared" si="54"/>
        <v>0</v>
      </c>
      <c r="N301" s="4">
        <f t="shared" si="55"/>
        <v>0</v>
      </c>
      <c r="O301" s="4">
        <f t="shared" si="56"/>
        <v>1</v>
      </c>
      <c r="P301" s="4">
        <f t="shared" si="57"/>
        <v>36</v>
      </c>
      <c r="Q301" s="4">
        <f t="shared" si="58"/>
        <v>24</v>
      </c>
      <c r="R301" s="8">
        <f t="shared" si="59"/>
        <v>0</v>
      </c>
      <c r="S301" s="8">
        <f t="shared" si="60"/>
        <v>0</v>
      </c>
      <c r="T301" s="8">
        <f t="shared" si="61"/>
        <v>0</v>
      </c>
      <c r="U301" s="8">
        <f t="shared" si="62"/>
        <v>0</v>
      </c>
      <c r="V301" s="8">
        <f t="shared" si="63"/>
        <v>0</v>
      </c>
    </row>
    <row r="302" spans="1:22" x14ac:dyDescent="0.25">
      <c r="A302" t="s">
        <v>528</v>
      </c>
      <c r="B302">
        <v>2010</v>
      </c>
      <c r="C302">
        <v>2016</v>
      </c>
      <c r="D302">
        <v>2016</v>
      </c>
      <c r="E302" s="7">
        <v>0</v>
      </c>
      <c r="F302" s="7">
        <v>0</v>
      </c>
      <c r="G302" s="7">
        <v>0</v>
      </c>
      <c r="H302" s="7">
        <v>0</v>
      </c>
      <c r="I302" s="4">
        <f>1</f>
        <v>1</v>
      </c>
      <c r="J302" s="4">
        <f t="shared" si="64"/>
        <v>0</v>
      </c>
      <c r="K302" s="4">
        <f t="shared" si="52"/>
        <v>1</v>
      </c>
      <c r="L302" s="4">
        <f t="shared" si="53"/>
        <v>0</v>
      </c>
      <c r="M302" s="4">
        <f t="shared" si="54"/>
        <v>0</v>
      </c>
      <c r="N302" s="4">
        <f t="shared" si="55"/>
        <v>0</v>
      </c>
      <c r="O302" s="4">
        <f t="shared" si="56"/>
        <v>1</v>
      </c>
      <c r="P302" s="4">
        <f t="shared" si="57"/>
        <v>84</v>
      </c>
      <c r="Q302" s="4">
        <f t="shared" si="58"/>
        <v>12</v>
      </c>
      <c r="R302" s="8">
        <f t="shared" si="59"/>
        <v>0</v>
      </c>
      <c r="S302" s="8">
        <f t="shared" si="60"/>
        <v>0</v>
      </c>
      <c r="T302" s="8">
        <f t="shared" si="61"/>
        <v>0</v>
      </c>
      <c r="U302" s="8">
        <f t="shared" si="62"/>
        <v>0</v>
      </c>
      <c r="V302" s="8">
        <f t="shared" si="63"/>
        <v>0</v>
      </c>
    </row>
    <row r="303" spans="1:22" x14ac:dyDescent="0.25">
      <c r="A303" t="s">
        <v>529</v>
      </c>
      <c r="B303">
        <v>2015</v>
      </c>
      <c r="C303">
        <v>2016</v>
      </c>
      <c r="D303">
        <v>2016</v>
      </c>
      <c r="E303" s="7">
        <v>8.166198691560032</v>
      </c>
      <c r="F303" s="7">
        <v>3.8891318007879949</v>
      </c>
      <c r="G303" s="7">
        <v>0</v>
      </c>
      <c r="H303" s="7">
        <v>0</v>
      </c>
      <c r="I303" s="4">
        <f>1</f>
        <v>1</v>
      </c>
      <c r="J303" s="4">
        <f t="shared" si="64"/>
        <v>0</v>
      </c>
      <c r="K303" s="4">
        <f t="shared" si="52"/>
        <v>1</v>
      </c>
      <c r="L303" s="4">
        <f t="shared" si="53"/>
        <v>1</v>
      </c>
      <c r="M303" s="4">
        <f t="shared" si="54"/>
        <v>0</v>
      </c>
      <c r="N303" s="4">
        <f t="shared" si="55"/>
        <v>0</v>
      </c>
      <c r="O303" s="4">
        <f t="shared" si="56"/>
        <v>0</v>
      </c>
      <c r="P303" s="4">
        <f t="shared" si="57"/>
        <v>24</v>
      </c>
      <c r="Q303" s="4">
        <f t="shared" si="58"/>
        <v>12</v>
      </c>
      <c r="R303" s="8">
        <f t="shared" si="59"/>
        <v>8.166198691560032</v>
      </c>
      <c r="S303" s="8">
        <f t="shared" si="60"/>
        <v>8.166198691560032</v>
      </c>
      <c r="T303" s="8">
        <f t="shared" si="61"/>
        <v>0</v>
      </c>
      <c r="U303" s="8">
        <f t="shared" si="62"/>
        <v>3.8891318007879949</v>
      </c>
      <c r="V303" s="8">
        <f t="shared" si="63"/>
        <v>0</v>
      </c>
    </row>
    <row r="304" spans="1:22" x14ac:dyDescent="0.25">
      <c r="A304" t="s">
        <v>530</v>
      </c>
      <c r="B304">
        <v>2013</v>
      </c>
      <c r="C304">
        <v>2016</v>
      </c>
      <c r="E304" s="7">
        <v>0</v>
      </c>
      <c r="F304" s="7">
        <v>0</v>
      </c>
      <c r="G304" s="7">
        <v>0</v>
      </c>
      <c r="H304" s="7">
        <v>26.645293375923814</v>
      </c>
      <c r="I304" s="4">
        <f>1</f>
        <v>1</v>
      </c>
      <c r="J304" s="4">
        <f t="shared" si="64"/>
        <v>1</v>
      </c>
      <c r="K304" s="4">
        <f t="shared" si="52"/>
        <v>0</v>
      </c>
      <c r="L304" s="4">
        <f t="shared" si="53"/>
        <v>0</v>
      </c>
      <c r="M304" s="4">
        <f t="shared" si="54"/>
        <v>0</v>
      </c>
      <c r="N304" s="4">
        <f t="shared" si="55"/>
        <v>0</v>
      </c>
      <c r="O304" s="4">
        <f t="shared" si="56"/>
        <v>0</v>
      </c>
      <c r="P304" s="4">
        <f t="shared" si="57"/>
        <v>48</v>
      </c>
      <c r="Q304" s="4">
        <f t="shared" si="58"/>
        <v>-24180</v>
      </c>
      <c r="R304" s="8">
        <f t="shared" si="59"/>
        <v>0</v>
      </c>
      <c r="S304" s="8">
        <f t="shared" si="60"/>
        <v>0</v>
      </c>
      <c r="T304" s="8">
        <f t="shared" si="61"/>
        <v>0</v>
      </c>
      <c r="U304" s="8">
        <f t="shared" si="62"/>
        <v>0</v>
      </c>
      <c r="V304" s="8">
        <f t="shared" si="63"/>
        <v>0</v>
      </c>
    </row>
    <row r="305" spans="1:22" x14ac:dyDescent="0.25">
      <c r="A305" t="s">
        <v>531</v>
      </c>
      <c r="B305">
        <v>2012</v>
      </c>
      <c r="C305">
        <v>2016</v>
      </c>
      <c r="D305">
        <v>2019</v>
      </c>
      <c r="E305" s="7">
        <v>35.888186572035714</v>
      </c>
      <c r="F305" s="7">
        <v>29.401669218235721</v>
      </c>
      <c r="G305" s="7">
        <v>0</v>
      </c>
      <c r="H305" s="7">
        <v>0</v>
      </c>
      <c r="I305" s="4">
        <f>1</f>
        <v>1</v>
      </c>
      <c r="J305" s="4">
        <f t="shared" si="64"/>
        <v>0</v>
      </c>
      <c r="K305" s="4">
        <f t="shared" si="52"/>
        <v>1</v>
      </c>
      <c r="L305" s="4">
        <f t="shared" si="53"/>
        <v>1</v>
      </c>
      <c r="M305" s="4">
        <f t="shared" si="54"/>
        <v>0</v>
      </c>
      <c r="N305" s="4">
        <f t="shared" si="55"/>
        <v>0</v>
      </c>
      <c r="O305" s="4">
        <f t="shared" si="56"/>
        <v>0</v>
      </c>
      <c r="P305" s="4">
        <f t="shared" si="57"/>
        <v>60</v>
      </c>
      <c r="Q305" s="4">
        <f t="shared" si="58"/>
        <v>48</v>
      </c>
      <c r="R305" s="8">
        <f t="shared" si="59"/>
        <v>35.888186572035714</v>
      </c>
      <c r="S305" s="8">
        <f t="shared" si="60"/>
        <v>35.888186572035714</v>
      </c>
      <c r="T305" s="8">
        <f t="shared" si="61"/>
        <v>0</v>
      </c>
      <c r="U305" s="8">
        <f t="shared" si="62"/>
        <v>29.401669218235721</v>
      </c>
      <c r="V305" s="8">
        <f t="shared" si="63"/>
        <v>0</v>
      </c>
    </row>
    <row r="306" spans="1:22" x14ac:dyDescent="0.25">
      <c r="A306" t="s">
        <v>532</v>
      </c>
      <c r="B306">
        <v>2011</v>
      </c>
      <c r="C306">
        <v>2016</v>
      </c>
      <c r="D306">
        <v>2017</v>
      </c>
      <c r="E306" s="7">
        <v>0</v>
      </c>
      <c r="F306" s="7">
        <v>2.1094198711234466</v>
      </c>
      <c r="G306" s="7">
        <v>0</v>
      </c>
      <c r="H306" s="7">
        <v>0</v>
      </c>
      <c r="I306" s="4">
        <f>1</f>
        <v>1</v>
      </c>
      <c r="J306" s="4">
        <f t="shared" si="64"/>
        <v>0</v>
      </c>
      <c r="K306" s="4">
        <f t="shared" si="52"/>
        <v>1</v>
      </c>
      <c r="L306" s="4">
        <f t="shared" si="53"/>
        <v>0</v>
      </c>
      <c r="M306" s="4">
        <f t="shared" si="54"/>
        <v>0</v>
      </c>
      <c r="N306" s="4">
        <f t="shared" si="55"/>
        <v>1</v>
      </c>
      <c r="O306" s="4">
        <f t="shared" si="56"/>
        <v>0</v>
      </c>
      <c r="P306" s="4">
        <f t="shared" si="57"/>
        <v>72</v>
      </c>
      <c r="Q306" s="4">
        <f t="shared" si="58"/>
        <v>24</v>
      </c>
      <c r="R306" s="8">
        <f t="shared" si="59"/>
        <v>0</v>
      </c>
      <c r="S306" s="8">
        <f t="shared" si="60"/>
        <v>0</v>
      </c>
      <c r="T306" s="8">
        <f t="shared" si="61"/>
        <v>0</v>
      </c>
      <c r="U306" s="8">
        <f t="shared" si="62"/>
        <v>0</v>
      </c>
      <c r="V306" s="8">
        <f t="shared" si="63"/>
        <v>2.1094198711234466</v>
      </c>
    </row>
    <row r="307" spans="1:22" x14ac:dyDescent="0.25">
      <c r="A307" t="s">
        <v>533</v>
      </c>
      <c r="B307">
        <v>2010</v>
      </c>
      <c r="C307">
        <v>2016</v>
      </c>
      <c r="D307">
        <v>2017</v>
      </c>
      <c r="E307" s="7">
        <v>0</v>
      </c>
      <c r="F307" s="7">
        <v>0</v>
      </c>
      <c r="G307" s="7">
        <v>0</v>
      </c>
      <c r="H307" s="7">
        <v>0</v>
      </c>
      <c r="I307" s="4">
        <f>1</f>
        <v>1</v>
      </c>
      <c r="J307" s="4">
        <f t="shared" si="64"/>
        <v>0</v>
      </c>
      <c r="K307" s="4">
        <f t="shared" si="52"/>
        <v>1</v>
      </c>
      <c r="L307" s="4">
        <f t="shared" si="53"/>
        <v>0</v>
      </c>
      <c r="M307" s="4">
        <f t="shared" si="54"/>
        <v>0</v>
      </c>
      <c r="N307" s="4">
        <f t="shared" si="55"/>
        <v>0</v>
      </c>
      <c r="O307" s="4">
        <f t="shared" si="56"/>
        <v>1</v>
      </c>
      <c r="P307" s="4">
        <f t="shared" si="57"/>
        <v>84</v>
      </c>
      <c r="Q307" s="4">
        <f t="shared" si="58"/>
        <v>24</v>
      </c>
      <c r="R307" s="8">
        <f t="shared" si="59"/>
        <v>0</v>
      </c>
      <c r="S307" s="8">
        <f t="shared" si="60"/>
        <v>0</v>
      </c>
      <c r="T307" s="8">
        <f t="shared" si="61"/>
        <v>0</v>
      </c>
      <c r="U307" s="8">
        <f t="shared" si="62"/>
        <v>0</v>
      </c>
      <c r="V307" s="8">
        <f t="shared" si="63"/>
        <v>0</v>
      </c>
    </row>
    <row r="308" spans="1:22" x14ac:dyDescent="0.25">
      <c r="A308" t="s">
        <v>534</v>
      </c>
      <c r="B308">
        <v>2016</v>
      </c>
      <c r="C308">
        <v>2016</v>
      </c>
      <c r="D308">
        <v>2018</v>
      </c>
      <c r="E308" s="7">
        <v>365.83681611201837</v>
      </c>
      <c r="F308" s="7">
        <v>21.089287547942892</v>
      </c>
      <c r="G308" s="7">
        <v>0</v>
      </c>
      <c r="H308" s="7">
        <v>0</v>
      </c>
      <c r="I308" s="4">
        <f>1</f>
        <v>1</v>
      </c>
      <c r="J308" s="4">
        <f t="shared" si="64"/>
        <v>0</v>
      </c>
      <c r="K308" s="4">
        <f t="shared" si="52"/>
        <v>1</v>
      </c>
      <c r="L308" s="4">
        <f t="shared" si="53"/>
        <v>1</v>
      </c>
      <c r="M308" s="4">
        <f t="shared" si="54"/>
        <v>1</v>
      </c>
      <c r="N308" s="4">
        <f t="shared" si="55"/>
        <v>0</v>
      </c>
      <c r="O308" s="4">
        <f t="shared" si="56"/>
        <v>0</v>
      </c>
      <c r="P308" s="4">
        <f t="shared" si="57"/>
        <v>12</v>
      </c>
      <c r="Q308" s="4">
        <f t="shared" si="58"/>
        <v>36</v>
      </c>
      <c r="R308" s="8">
        <f t="shared" si="59"/>
        <v>365.83681611201837</v>
      </c>
      <c r="S308" s="8">
        <f t="shared" si="60"/>
        <v>200</v>
      </c>
      <c r="T308" s="8">
        <f t="shared" si="61"/>
        <v>165.83681611201837</v>
      </c>
      <c r="U308" s="8">
        <f t="shared" si="62"/>
        <v>21.089287547942892</v>
      </c>
      <c r="V308" s="8">
        <f t="shared" si="63"/>
        <v>0</v>
      </c>
    </row>
    <row r="309" spans="1:22" x14ac:dyDescent="0.25">
      <c r="A309" t="s">
        <v>535</v>
      </c>
      <c r="B309">
        <v>2013</v>
      </c>
      <c r="C309">
        <v>2016</v>
      </c>
      <c r="D309">
        <v>2017</v>
      </c>
      <c r="E309" s="7">
        <v>0</v>
      </c>
      <c r="F309" s="7">
        <v>0</v>
      </c>
      <c r="G309" s="7">
        <v>0</v>
      </c>
      <c r="H309" s="7">
        <v>0</v>
      </c>
      <c r="I309" s="4">
        <f>1</f>
        <v>1</v>
      </c>
      <c r="J309" s="4">
        <f t="shared" si="64"/>
        <v>0</v>
      </c>
      <c r="K309" s="4">
        <f t="shared" si="52"/>
        <v>1</v>
      </c>
      <c r="L309" s="4">
        <f t="shared" si="53"/>
        <v>0</v>
      </c>
      <c r="M309" s="4">
        <f t="shared" si="54"/>
        <v>0</v>
      </c>
      <c r="N309" s="4">
        <f t="shared" si="55"/>
        <v>0</v>
      </c>
      <c r="O309" s="4">
        <f t="shared" si="56"/>
        <v>1</v>
      </c>
      <c r="P309" s="4">
        <f t="shared" si="57"/>
        <v>48</v>
      </c>
      <c r="Q309" s="4">
        <f t="shared" si="58"/>
        <v>24</v>
      </c>
      <c r="R309" s="8">
        <f t="shared" si="59"/>
        <v>0</v>
      </c>
      <c r="S309" s="8">
        <f t="shared" si="60"/>
        <v>0</v>
      </c>
      <c r="T309" s="8">
        <f t="shared" si="61"/>
        <v>0</v>
      </c>
      <c r="U309" s="8">
        <f t="shared" si="62"/>
        <v>0</v>
      </c>
      <c r="V309" s="8">
        <f t="shared" si="63"/>
        <v>0</v>
      </c>
    </row>
    <row r="310" spans="1:22" x14ac:dyDescent="0.25">
      <c r="A310" t="s">
        <v>536</v>
      </c>
      <c r="B310">
        <v>2014</v>
      </c>
      <c r="C310">
        <v>2016</v>
      </c>
      <c r="D310">
        <v>2016</v>
      </c>
      <c r="E310" s="7">
        <v>0</v>
      </c>
      <c r="F310" s="7">
        <v>0.52607847063223501</v>
      </c>
      <c r="G310" s="7">
        <v>0</v>
      </c>
      <c r="H310" s="7">
        <v>0</v>
      </c>
      <c r="I310" s="4">
        <f>1</f>
        <v>1</v>
      </c>
      <c r="J310" s="4">
        <f t="shared" si="64"/>
        <v>0</v>
      </c>
      <c r="K310" s="4">
        <f t="shared" si="52"/>
        <v>1</v>
      </c>
      <c r="L310" s="4">
        <f t="shared" si="53"/>
        <v>0</v>
      </c>
      <c r="M310" s="4">
        <f t="shared" si="54"/>
        <v>0</v>
      </c>
      <c r="N310" s="4">
        <f t="shared" si="55"/>
        <v>1</v>
      </c>
      <c r="O310" s="4">
        <f t="shared" si="56"/>
        <v>0</v>
      </c>
      <c r="P310" s="4">
        <f t="shared" si="57"/>
        <v>36</v>
      </c>
      <c r="Q310" s="4">
        <f t="shared" si="58"/>
        <v>12</v>
      </c>
      <c r="R310" s="8">
        <f t="shared" si="59"/>
        <v>0</v>
      </c>
      <c r="S310" s="8">
        <f t="shared" si="60"/>
        <v>0</v>
      </c>
      <c r="T310" s="8">
        <f t="shared" si="61"/>
        <v>0</v>
      </c>
      <c r="U310" s="8">
        <f t="shared" si="62"/>
        <v>0</v>
      </c>
      <c r="V310" s="8">
        <f t="shared" si="63"/>
        <v>0.52607847063223501</v>
      </c>
    </row>
    <row r="311" spans="1:22" x14ac:dyDescent="0.25">
      <c r="A311" t="s">
        <v>537</v>
      </c>
      <c r="B311">
        <v>2011</v>
      </c>
      <c r="C311">
        <v>2016</v>
      </c>
      <c r="E311" s="7">
        <v>0</v>
      </c>
      <c r="F311" s="7">
        <v>0</v>
      </c>
      <c r="G311" s="7">
        <v>75.422112599142082</v>
      </c>
      <c r="H311" s="7">
        <v>55.825865744040314</v>
      </c>
      <c r="I311" s="4">
        <f>1</f>
        <v>1</v>
      </c>
      <c r="J311" s="4">
        <f t="shared" si="64"/>
        <v>1</v>
      </c>
      <c r="K311" s="4">
        <f t="shared" si="52"/>
        <v>0</v>
      </c>
      <c r="L311" s="4">
        <f t="shared" si="53"/>
        <v>0</v>
      </c>
      <c r="M311" s="4">
        <f t="shared" si="54"/>
        <v>0</v>
      </c>
      <c r="N311" s="4">
        <f t="shared" si="55"/>
        <v>0</v>
      </c>
      <c r="O311" s="4">
        <f t="shared" si="56"/>
        <v>0</v>
      </c>
      <c r="P311" s="4">
        <f t="shared" si="57"/>
        <v>72</v>
      </c>
      <c r="Q311" s="4">
        <f t="shared" si="58"/>
        <v>-24180</v>
      </c>
      <c r="R311" s="8">
        <f t="shared" si="59"/>
        <v>0</v>
      </c>
      <c r="S311" s="8">
        <f t="shared" si="60"/>
        <v>0</v>
      </c>
      <c r="T311" s="8">
        <f t="shared" si="61"/>
        <v>0</v>
      </c>
      <c r="U311" s="8">
        <f t="shared" si="62"/>
        <v>0</v>
      </c>
      <c r="V311" s="8">
        <f t="shared" si="63"/>
        <v>0</v>
      </c>
    </row>
    <row r="312" spans="1:22" x14ac:dyDescent="0.25">
      <c r="A312" t="s">
        <v>538</v>
      </c>
      <c r="B312">
        <v>2013</v>
      </c>
      <c r="C312">
        <v>2016</v>
      </c>
      <c r="D312">
        <v>2016</v>
      </c>
      <c r="E312" s="7">
        <v>0</v>
      </c>
      <c r="F312" s="7">
        <v>0</v>
      </c>
      <c r="G312" s="7">
        <v>0</v>
      </c>
      <c r="H312" s="7">
        <v>0</v>
      </c>
      <c r="I312" s="4">
        <f>1</f>
        <v>1</v>
      </c>
      <c r="J312" s="4">
        <f t="shared" si="64"/>
        <v>0</v>
      </c>
      <c r="K312" s="4">
        <f t="shared" si="52"/>
        <v>1</v>
      </c>
      <c r="L312" s="4">
        <f t="shared" si="53"/>
        <v>0</v>
      </c>
      <c r="M312" s="4">
        <f t="shared" si="54"/>
        <v>0</v>
      </c>
      <c r="N312" s="4">
        <f t="shared" si="55"/>
        <v>0</v>
      </c>
      <c r="O312" s="4">
        <f t="shared" si="56"/>
        <v>1</v>
      </c>
      <c r="P312" s="4">
        <f t="shared" si="57"/>
        <v>48</v>
      </c>
      <c r="Q312" s="4">
        <f t="shared" si="58"/>
        <v>12</v>
      </c>
      <c r="R312" s="8">
        <f t="shared" si="59"/>
        <v>0</v>
      </c>
      <c r="S312" s="8">
        <f t="shared" si="60"/>
        <v>0</v>
      </c>
      <c r="T312" s="8">
        <f t="shared" si="61"/>
        <v>0</v>
      </c>
      <c r="U312" s="8">
        <f t="shared" si="62"/>
        <v>0</v>
      </c>
      <c r="V312" s="8">
        <f t="shared" si="63"/>
        <v>0</v>
      </c>
    </row>
    <row r="313" spans="1:22" x14ac:dyDescent="0.25">
      <c r="A313" t="s">
        <v>539</v>
      </c>
      <c r="B313">
        <v>2010</v>
      </c>
      <c r="C313">
        <v>2016</v>
      </c>
      <c r="D313">
        <v>2018</v>
      </c>
      <c r="E313" s="7">
        <v>44.37247907588872</v>
      </c>
      <c r="F313" s="7">
        <v>20.26525519894065</v>
      </c>
      <c r="G313" s="7">
        <v>0</v>
      </c>
      <c r="H313" s="7">
        <v>0</v>
      </c>
      <c r="I313" s="4">
        <f>1</f>
        <v>1</v>
      </c>
      <c r="J313" s="4">
        <f t="shared" si="64"/>
        <v>0</v>
      </c>
      <c r="K313" s="4">
        <f t="shared" si="52"/>
        <v>1</v>
      </c>
      <c r="L313" s="4">
        <f t="shared" si="53"/>
        <v>1</v>
      </c>
      <c r="M313" s="4">
        <f t="shared" si="54"/>
        <v>0</v>
      </c>
      <c r="N313" s="4">
        <f t="shared" si="55"/>
        <v>0</v>
      </c>
      <c r="O313" s="4">
        <f t="shared" si="56"/>
        <v>0</v>
      </c>
      <c r="P313" s="4">
        <f t="shared" si="57"/>
        <v>84</v>
      </c>
      <c r="Q313" s="4">
        <f t="shared" si="58"/>
        <v>36</v>
      </c>
      <c r="R313" s="8">
        <f t="shared" si="59"/>
        <v>44.37247907588872</v>
      </c>
      <c r="S313" s="8">
        <f t="shared" si="60"/>
        <v>44.37247907588872</v>
      </c>
      <c r="T313" s="8">
        <f t="shared" si="61"/>
        <v>0</v>
      </c>
      <c r="U313" s="8">
        <f t="shared" si="62"/>
        <v>20.26525519894065</v>
      </c>
      <c r="V313" s="8">
        <f t="shared" si="63"/>
        <v>0</v>
      </c>
    </row>
    <row r="314" spans="1:22" x14ac:dyDescent="0.25">
      <c r="A314" t="s">
        <v>540</v>
      </c>
      <c r="B314">
        <v>2014</v>
      </c>
      <c r="C314">
        <v>2016</v>
      </c>
      <c r="D314">
        <v>2017</v>
      </c>
      <c r="E314" s="7">
        <v>0</v>
      </c>
      <c r="F314" s="7">
        <v>2.2279100672979006</v>
      </c>
      <c r="G314" s="7">
        <v>0</v>
      </c>
      <c r="H314" s="7">
        <v>0</v>
      </c>
      <c r="I314" s="4">
        <f>1</f>
        <v>1</v>
      </c>
      <c r="J314" s="4">
        <f t="shared" si="64"/>
        <v>0</v>
      </c>
      <c r="K314" s="4">
        <f t="shared" si="52"/>
        <v>1</v>
      </c>
      <c r="L314" s="4">
        <f t="shared" si="53"/>
        <v>0</v>
      </c>
      <c r="M314" s="4">
        <f t="shared" si="54"/>
        <v>0</v>
      </c>
      <c r="N314" s="4">
        <f t="shared" si="55"/>
        <v>1</v>
      </c>
      <c r="O314" s="4">
        <f t="shared" si="56"/>
        <v>0</v>
      </c>
      <c r="P314" s="4">
        <f t="shared" si="57"/>
        <v>36</v>
      </c>
      <c r="Q314" s="4">
        <f t="shared" si="58"/>
        <v>24</v>
      </c>
      <c r="R314" s="8">
        <f t="shared" si="59"/>
        <v>0</v>
      </c>
      <c r="S314" s="8">
        <f t="shared" si="60"/>
        <v>0</v>
      </c>
      <c r="T314" s="8">
        <f t="shared" si="61"/>
        <v>0</v>
      </c>
      <c r="U314" s="8">
        <f t="shared" si="62"/>
        <v>0</v>
      </c>
      <c r="V314" s="8">
        <f t="shared" si="63"/>
        <v>2.2279100672979006</v>
      </c>
    </row>
    <row r="315" spans="1:22" x14ac:dyDescent="0.25">
      <c r="A315" t="s">
        <v>541</v>
      </c>
      <c r="B315">
        <v>2013</v>
      </c>
      <c r="C315">
        <v>2016</v>
      </c>
      <c r="D315">
        <v>2017</v>
      </c>
      <c r="E315" s="7">
        <v>0</v>
      </c>
      <c r="F315" s="7">
        <v>5.441901164982589</v>
      </c>
      <c r="G315" s="7">
        <v>0</v>
      </c>
      <c r="H315" s="7">
        <v>0</v>
      </c>
      <c r="I315" s="4">
        <f>1</f>
        <v>1</v>
      </c>
      <c r="J315" s="4">
        <f t="shared" si="64"/>
        <v>0</v>
      </c>
      <c r="K315" s="4">
        <f t="shared" si="52"/>
        <v>1</v>
      </c>
      <c r="L315" s="4">
        <f t="shared" si="53"/>
        <v>0</v>
      </c>
      <c r="M315" s="4">
        <f t="shared" si="54"/>
        <v>0</v>
      </c>
      <c r="N315" s="4">
        <f t="shared" si="55"/>
        <v>1</v>
      </c>
      <c r="O315" s="4">
        <f t="shared" si="56"/>
        <v>0</v>
      </c>
      <c r="P315" s="4">
        <f t="shared" si="57"/>
        <v>48</v>
      </c>
      <c r="Q315" s="4">
        <f t="shared" si="58"/>
        <v>24</v>
      </c>
      <c r="R315" s="8">
        <f t="shared" si="59"/>
        <v>0</v>
      </c>
      <c r="S315" s="8">
        <f t="shared" si="60"/>
        <v>0</v>
      </c>
      <c r="T315" s="8">
        <f t="shared" si="61"/>
        <v>0</v>
      </c>
      <c r="U315" s="8">
        <f t="shared" si="62"/>
        <v>0</v>
      </c>
      <c r="V315" s="8">
        <f t="shared" si="63"/>
        <v>5.441901164982589</v>
      </c>
    </row>
    <row r="316" spans="1:22" x14ac:dyDescent="0.25">
      <c r="A316" t="s">
        <v>542</v>
      </c>
      <c r="B316">
        <v>2014</v>
      </c>
      <c r="C316">
        <v>2016</v>
      </c>
      <c r="D316">
        <v>2016</v>
      </c>
      <c r="E316" s="7">
        <v>0</v>
      </c>
      <c r="F316" s="7">
        <v>1.4134267123806461</v>
      </c>
      <c r="G316" s="7">
        <v>0</v>
      </c>
      <c r="H316" s="7">
        <v>0</v>
      </c>
      <c r="I316" s="4">
        <f>1</f>
        <v>1</v>
      </c>
      <c r="J316" s="4">
        <f t="shared" si="64"/>
        <v>0</v>
      </c>
      <c r="K316" s="4">
        <f t="shared" si="52"/>
        <v>1</v>
      </c>
      <c r="L316" s="4">
        <f t="shared" si="53"/>
        <v>0</v>
      </c>
      <c r="M316" s="4">
        <f t="shared" si="54"/>
        <v>0</v>
      </c>
      <c r="N316" s="4">
        <f t="shared" si="55"/>
        <v>1</v>
      </c>
      <c r="O316" s="4">
        <f t="shared" si="56"/>
        <v>0</v>
      </c>
      <c r="P316" s="4">
        <f t="shared" si="57"/>
        <v>36</v>
      </c>
      <c r="Q316" s="4">
        <f t="shared" si="58"/>
        <v>12</v>
      </c>
      <c r="R316" s="8">
        <f t="shared" si="59"/>
        <v>0</v>
      </c>
      <c r="S316" s="8">
        <f t="shared" si="60"/>
        <v>0</v>
      </c>
      <c r="T316" s="8">
        <f t="shared" si="61"/>
        <v>0</v>
      </c>
      <c r="U316" s="8">
        <f t="shared" si="62"/>
        <v>0</v>
      </c>
      <c r="V316" s="8">
        <f t="shared" si="63"/>
        <v>1.4134267123806461</v>
      </c>
    </row>
    <row r="317" spans="1:22" x14ac:dyDescent="0.25">
      <c r="A317" t="s">
        <v>543</v>
      </c>
      <c r="B317">
        <v>2010</v>
      </c>
      <c r="C317">
        <v>2016</v>
      </c>
      <c r="D317">
        <v>2017</v>
      </c>
      <c r="E317" s="7">
        <v>0</v>
      </c>
      <c r="F317" s="7">
        <v>0</v>
      </c>
      <c r="G317" s="7">
        <v>0</v>
      </c>
      <c r="H317" s="7">
        <v>0</v>
      </c>
      <c r="I317" s="4">
        <f>1</f>
        <v>1</v>
      </c>
      <c r="J317" s="4">
        <f t="shared" si="64"/>
        <v>0</v>
      </c>
      <c r="K317" s="4">
        <f t="shared" si="52"/>
        <v>1</v>
      </c>
      <c r="L317" s="4">
        <f t="shared" si="53"/>
        <v>0</v>
      </c>
      <c r="M317" s="4">
        <f t="shared" si="54"/>
        <v>0</v>
      </c>
      <c r="N317" s="4">
        <f t="shared" si="55"/>
        <v>0</v>
      </c>
      <c r="O317" s="4">
        <f t="shared" si="56"/>
        <v>1</v>
      </c>
      <c r="P317" s="4">
        <f t="shared" si="57"/>
        <v>84</v>
      </c>
      <c r="Q317" s="4">
        <f t="shared" si="58"/>
        <v>24</v>
      </c>
      <c r="R317" s="8">
        <f t="shared" si="59"/>
        <v>0</v>
      </c>
      <c r="S317" s="8">
        <f t="shared" si="60"/>
        <v>0</v>
      </c>
      <c r="T317" s="8">
        <f t="shared" si="61"/>
        <v>0</v>
      </c>
      <c r="U317" s="8">
        <f t="shared" si="62"/>
        <v>0</v>
      </c>
      <c r="V317" s="8">
        <f t="shared" si="63"/>
        <v>0</v>
      </c>
    </row>
    <row r="318" spans="1:22" x14ac:dyDescent="0.25">
      <c r="A318" t="s">
        <v>544</v>
      </c>
      <c r="B318">
        <v>2011</v>
      </c>
      <c r="C318">
        <v>2016</v>
      </c>
      <c r="D318">
        <v>2017</v>
      </c>
      <c r="E318" s="7">
        <v>0</v>
      </c>
      <c r="F318" s="7">
        <v>3.4337222257514139</v>
      </c>
      <c r="G318" s="7">
        <v>0</v>
      </c>
      <c r="H318" s="7">
        <v>0</v>
      </c>
      <c r="I318" s="4">
        <f>1</f>
        <v>1</v>
      </c>
      <c r="J318" s="4">
        <f t="shared" si="64"/>
        <v>0</v>
      </c>
      <c r="K318" s="4">
        <f t="shared" si="52"/>
        <v>1</v>
      </c>
      <c r="L318" s="4">
        <f t="shared" si="53"/>
        <v>0</v>
      </c>
      <c r="M318" s="4">
        <f t="shared" si="54"/>
        <v>0</v>
      </c>
      <c r="N318" s="4">
        <f t="shared" si="55"/>
        <v>1</v>
      </c>
      <c r="O318" s="4">
        <f t="shared" si="56"/>
        <v>0</v>
      </c>
      <c r="P318" s="4">
        <f t="shared" si="57"/>
        <v>72</v>
      </c>
      <c r="Q318" s="4">
        <f t="shared" si="58"/>
        <v>24</v>
      </c>
      <c r="R318" s="8">
        <f t="shared" si="59"/>
        <v>0</v>
      </c>
      <c r="S318" s="8">
        <f t="shared" si="60"/>
        <v>0</v>
      </c>
      <c r="T318" s="8">
        <f t="shared" si="61"/>
        <v>0</v>
      </c>
      <c r="U318" s="8">
        <f t="shared" si="62"/>
        <v>0</v>
      </c>
      <c r="V318" s="8">
        <f t="shared" si="63"/>
        <v>3.4337222257514139</v>
      </c>
    </row>
    <row r="319" spans="1:22" x14ac:dyDescent="0.25">
      <c r="A319" t="s">
        <v>545</v>
      </c>
      <c r="B319">
        <v>2015</v>
      </c>
      <c r="C319">
        <v>2016</v>
      </c>
      <c r="D319">
        <v>2018</v>
      </c>
      <c r="E319" s="7">
        <v>62.345971329392015</v>
      </c>
      <c r="F319" s="7">
        <v>23.969047589420772</v>
      </c>
      <c r="G319" s="7">
        <v>0</v>
      </c>
      <c r="H319" s="7">
        <v>0</v>
      </c>
      <c r="I319" s="4">
        <f>1</f>
        <v>1</v>
      </c>
      <c r="J319" s="4">
        <f t="shared" si="64"/>
        <v>0</v>
      </c>
      <c r="K319" s="4">
        <f t="shared" si="52"/>
        <v>1</v>
      </c>
      <c r="L319" s="4">
        <f t="shared" si="53"/>
        <v>1</v>
      </c>
      <c r="M319" s="4">
        <f t="shared" si="54"/>
        <v>0</v>
      </c>
      <c r="N319" s="4">
        <f t="shared" si="55"/>
        <v>0</v>
      </c>
      <c r="O319" s="4">
        <f t="shared" si="56"/>
        <v>0</v>
      </c>
      <c r="P319" s="4">
        <f t="shared" si="57"/>
        <v>24</v>
      </c>
      <c r="Q319" s="4">
        <f t="shared" si="58"/>
        <v>36</v>
      </c>
      <c r="R319" s="8">
        <f t="shared" si="59"/>
        <v>62.345971329392015</v>
      </c>
      <c r="S319" s="8">
        <f t="shared" si="60"/>
        <v>62.345971329392015</v>
      </c>
      <c r="T319" s="8">
        <f t="shared" si="61"/>
        <v>0</v>
      </c>
      <c r="U319" s="8">
        <f t="shared" si="62"/>
        <v>23.969047589420772</v>
      </c>
      <c r="V319" s="8">
        <f t="shared" si="63"/>
        <v>0</v>
      </c>
    </row>
    <row r="320" spans="1:22" x14ac:dyDescent="0.25">
      <c r="A320" t="s">
        <v>546</v>
      </c>
      <c r="B320">
        <v>2013</v>
      </c>
      <c r="C320">
        <v>2016</v>
      </c>
      <c r="D320">
        <v>2017</v>
      </c>
      <c r="E320" s="7">
        <v>0</v>
      </c>
      <c r="F320" s="7">
        <v>0</v>
      </c>
      <c r="G320" s="7">
        <v>0</v>
      </c>
      <c r="H320" s="7">
        <v>0</v>
      </c>
      <c r="I320" s="4">
        <f>1</f>
        <v>1</v>
      </c>
      <c r="J320" s="4">
        <f t="shared" si="64"/>
        <v>0</v>
      </c>
      <c r="K320" s="4">
        <f t="shared" si="52"/>
        <v>1</v>
      </c>
      <c r="L320" s="4">
        <f t="shared" si="53"/>
        <v>0</v>
      </c>
      <c r="M320" s="4">
        <f t="shared" si="54"/>
        <v>0</v>
      </c>
      <c r="N320" s="4">
        <f t="shared" si="55"/>
        <v>0</v>
      </c>
      <c r="O320" s="4">
        <f t="shared" si="56"/>
        <v>1</v>
      </c>
      <c r="P320" s="4">
        <f t="shared" si="57"/>
        <v>48</v>
      </c>
      <c r="Q320" s="4">
        <f t="shared" si="58"/>
        <v>24</v>
      </c>
      <c r="R320" s="8">
        <f t="shared" si="59"/>
        <v>0</v>
      </c>
      <c r="S320" s="8">
        <f t="shared" si="60"/>
        <v>0</v>
      </c>
      <c r="T320" s="8">
        <f t="shared" si="61"/>
        <v>0</v>
      </c>
      <c r="U320" s="8">
        <f t="shared" si="62"/>
        <v>0</v>
      </c>
      <c r="V320" s="8">
        <f t="shared" si="63"/>
        <v>0</v>
      </c>
    </row>
    <row r="321" spans="1:22" x14ac:dyDescent="0.25">
      <c r="A321" t="s">
        <v>547</v>
      </c>
      <c r="B321">
        <v>2012</v>
      </c>
      <c r="C321">
        <v>2016</v>
      </c>
      <c r="E321" s="7">
        <v>0</v>
      </c>
      <c r="F321" s="7">
        <v>0</v>
      </c>
      <c r="G321" s="7">
        <v>67.143329420410993</v>
      </c>
      <c r="H321" s="7">
        <v>64.513015726163431</v>
      </c>
      <c r="I321" s="4">
        <f>1</f>
        <v>1</v>
      </c>
      <c r="J321" s="4">
        <f t="shared" si="64"/>
        <v>1</v>
      </c>
      <c r="K321" s="4">
        <f t="shared" si="52"/>
        <v>0</v>
      </c>
      <c r="L321" s="4">
        <f t="shared" si="53"/>
        <v>0</v>
      </c>
      <c r="M321" s="4">
        <f t="shared" si="54"/>
        <v>0</v>
      </c>
      <c r="N321" s="4">
        <f t="shared" si="55"/>
        <v>0</v>
      </c>
      <c r="O321" s="4">
        <f t="shared" si="56"/>
        <v>0</v>
      </c>
      <c r="P321" s="4">
        <f t="shared" si="57"/>
        <v>60</v>
      </c>
      <c r="Q321" s="4">
        <f t="shared" si="58"/>
        <v>-24180</v>
      </c>
      <c r="R321" s="8">
        <f t="shared" si="59"/>
        <v>0</v>
      </c>
      <c r="S321" s="8">
        <f t="shared" si="60"/>
        <v>0</v>
      </c>
      <c r="T321" s="8">
        <f t="shared" si="61"/>
        <v>0</v>
      </c>
      <c r="U321" s="8">
        <f t="shared" si="62"/>
        <v>0</v>
      </c>
      <c r="V321" s="8">
        <f t="shared" si="63"/>
        <v>0</v>
      </c>
    </row>
    <row r="322" spans="1:22" x14ac:dyDescent="0.25">
      <c r="A322" t="s">
        <v>548</v>
      </c>
      <c r="B322">
        <v>2012</v>
      </c>
      <c r="C322">
        <v>2016</v>
      </c>
      <c r="D322">
        <v>2017</v>
      </c>
      <c r="E322" s="7">
        <v>0</v>
      </c>
      <c r="F322" s="7">
        <v>1.9186967969559947</v>
      </c>
      <c r="G322" s="7">
        <v>0</v>
      </c>
      <c r="H322" s="7">
        <v>0</v>
      </c>
      <c r="I322" s="4">
        <f>1</f>
        <v>1</v>
      </c>
      <c r="J322" s="4">
        <f t="shared" si="64"/>
        <v>0</v>
      </c>
      <c r="K322" s="4">
        <f t="shared" ref="K322:K385" si="65">1-J322</f>
        <v>1</v>
      </c>
      <c r="L322" s="4">
        <f t="shared" ref="L322:L385" si="66">(E322&gt;0)*K322</f>
        <v>0</v>
      </c>
      <c r="M322" s="4">
        <f t="shared" ref="M322:M385" si="67">(E322&gt;200)*L322</f>
        <v>0</v>
      </c>
      <c r="N322" s="4">
        <f t="shared" ref="N322:N385" si="68">(F322&gt;0)*K322*(1-L322)</f>
        <v>1</v>
      </c>
      <c r="O322" s="4">
        <f t="shared" ref="O322:O385" si="69">K322-L322-N322</f>
        <v>0</v>
      </c>
      <c r="P322" s="4">
        <f t="shared" ref="P322:P385" si="70">(C322-B322+1)*12</f>
        <v>60</v>
      </c>
      <c r="Q322" s="4">
        <f t="shared" ref="Q322:Q385" si="71">(D322-C322+1)*12</f>
        <v>24</v>
      </c>
      <c r="R322" s="8">
        <f t="shared" ref="R322:R385" si="72">E322*L322</f>
        <v>0</v>
      </c>
      <c r="S322" s="8">
        <f t="shared" ref="S322:S385" si="73">MIN(R322, 200)</f>
        <v>0</v>
      </c>
      <c r="T322" s="8">
        <f t="shared" ref="T322:T385" si="74">R322-S322</f>
        <v>0</v>
      </c>
      <c r="U322" s="8">
        <f t="shared" ref="U322:U385" si="75">F322*L322</f>
        <v>0</v>
      </c>
      <c r="V322" s="8">
        <f t="shared" ref="V322:V385" si="76">F322*N322</f>
        <v>1.9186967969559947</v>
      </c>
    </row>
    <row r="323" spans="1:22" x14ac:dyDescent="0.25">
      <c r="A323" t="s">
        <v>549</v>
      </c>
      <c r="B323">
        <v>2011</v>
      </c>
      <c r="C323">
        <v>2016</v>
      </c>
      <c r="D323">
        <v>2016</v>
      </c>
      <c r="E323" s="7">
        <v>0</v>
      </c>
      <c r="F323" s="7">
        <v>0.90103044907851815</v>
      </c>
      <c r="G323" s="7">
        <v>0</v>
      </c>
      <c r="H323" s="7">
        <v>0</v>
      </c>
      <c r="I323" s="4">
        <f>1</f>
        <v>1</v>
      </c>
      <c r="J323" s="4">
        <f t="shared" ref="J323:J386" si="77">(D323=0)*1</f>
        <v>0</v>
      </c>
      <c r="K323" s="4">
        <f t="shared" si="65"/>
        <v>1</v>
      </c>
      <c r="L323" s="4">
        <f t="shared" si="66"/>
        <v>0</v>
      </c>
      <c r="M323" s="4">
        <f t="shared" si="67"/>
        <v>0</v>
      </c>
      <c r="N323" s="4">
        <f t="shared" si="68"/>
        <v>1</v>
      </c>
      <c r="O323" s="4">
        <f t="shared" si="69"/>
        <v>0</v>
      </c>
      <c r="P323" s="4">
        <f t="shared" si="70"/>
        <v>72</v>
      </c>
      <c r="Q323" s="4">
        <f t="shared" si="71"/>
        <v>12</v>
      </c>
      <c r="R323" s="8">
        <f t="shared" si="72"/>
        <v>0</v>
      </c>
      <c r="S323" s="8">
        <f t="shared" si="73"/>
        <v>0</v>
      </c>
      <c r="T323" s="8">
        <f t="shared" si="74"/>
        <v>0</v>
      </c>
      <c r="U323" s="8">
        <f t="shared" si="75"/>
        <v>0</v>
      </c>
      <c r="V323" s="8">
        <f t="shared" si="76"/>
        <v>0.90103044907851815</v>
      </c>
    </row>
    <row r="324" spans="1:22" x14ac:dyDescent="0.25">
      <c r="A324" t="s">
        <v>550</v>
      </c>
      <c r="B324">
        <v>2014</v>
      </c>
      <c r="C324">
        <v>2016</v>
      </c>
      <c r="D324">
        <v>2017</v>
      </c>
      <c r="E324" s="7">
        <v>0</v>
      </c>
      <c r="F324" s="7">
        <v>0</v>
      </c>
      <c r="G324" s="7">
        <v>0</v>
      </c>
      <c r="H324" s="7">
        <v>0</v>
      </c>
      <c r="I324" s="4">
        <f>1</f>
        <v>1</v>
      </c>
      <c r="J324" s="4">
        <f t="shared" si="77"/>
        <v>0</v>
      </c>
      <c r="K324" s="4">
        <f t="shared" si="65"/>
        <v>1</v>
      </c>
      <c r="L324" s="4">
        <f t="shared" si="66"/>
        <v>0</v>
      </c>
      <c r="M324" s="4">
        <f t="shared" si="67"/>
        <v>0</v>
      </c>
      <c r="N324" s="4">
        <f t="shared" si="68"/>
        <v>0</v>
      </c>
      <c r="O324" s="4">
        <f t="shared" si="69"/>
        <v>1</v>
      </c>
      <c r="P324" s="4">
        <f t="shared" si="70"/>
        <v>36</v>
      </c>
      <c r="Q324" s="4">
        <f t="shared" si="71"/>
        <v>24</v>
      </c>
      <c r="R324" s="8">
        <f t="shared" si="72"/>
        <v>0</v>
      </c>
      <c r="S324" s="8">
        <f t="shared" si="73"/>
        <v>0</v>
      </c>
      <c r="T324" s="8">
        <f t="shared" si="74"/>
        <v>0</v>
      </c>
      <c r="U324" s="8">
        <f t="shared" si="75"/>
        <v>0</v>
      </c>
      <c r="V324" s="8">
        <f t="shared" si="76"/>
        <v>0</v>
      </c>
    </row>
    <row r="325" spans="1:22" x14ac:dyDescent="0.25">
      <c r="A325" t="s">
        <v>551</v>
      </c>
      <c r="B325">
        <v>2015</v>
      </c>
      <c r="C325">
        <v>2016</v>
      </c>
      <c r="D325">
        <v>2018</v>
      </c>
      <c r="E325" s="7">
        <v>0</v>
      </c>
      <c r="F325" s="7">
        <v>0</v>
      </c>
      <c r="G325" s="7">
        <v>0</v>
      </c>
      <c r="H325" s="7">
        <v>0</v>
      </c>
      <c r="I325" s="4">
        <f>1</f>
        <v>1</v>
      </c>
      <c r="J325" s="4">
        <f t="shared" si="77"/>
        <v>0</v>
      </c>
      <c r="K325" s="4">
        <f t="shared" si="65"/>
        <v>1</v>
      </c>
      <c r="L325" s="4">
        <f t="shared" si="66"/>
        <v>0</v>
      </c>
      <c r="M325" s="4">
        <f t="shared" si="67"/>
        <v>0</v>
      </c>
      <c r="N325" s="4">
        <f t="shared" si="68"/>
        <v>0</v>
      </c>
      <c r="O325" s="4">
        <f t="shared" si="69"/>
        <v>1</v>
      </c>
      <c r="P325" s="4">
        <f t="shared" si="70"/>
        <v>24</v>
      </c>
      <c r="Q325" s="4">
        <f t="shared" si="71"/>
        <v>36</v>
      </c>
      <c r="R325" s="8">
        <f t="shared" si="72"/>
        <v>0</v>
      </c>
      <c r="S325" s="8">
        <f t="shared" si="73"/>
        <v>0</v>
      </c>
      <c r="T325" s="8">
        <f t="shared" si="74"/>
        <v>0</v>
      </c>
      <c r="U325" s="8">
        <f t="shared" si="75"/>
        <v>0</v>
      </c>
      <c r="V325" s="8">
        <f t="shared" si="76"/>
        <v>0</v>
      </c>
    </row>
    <row r="326" spans="1:22" x14ac:dyDescent="0.25">
      <c r="A326" t="s">
        <v>552</v>
      </c>
      <c r="B326">
        <v>2012</v>
      </c>
      <c r="C326">
        <v>2016</v>
      </c>
      <c r="D326">
        <v>2016</v>
      </c>
      <c r="E326" s="7">
        <v>0</v>
      </c>
      <c r="F326" s="7">
        <v>2.4624661775490995</v>
      </c>
      <c r="G326" s="7">
        <v>0</v>
      </c>
      <c r="H326" s="7">
        <v>0</v>
      </c>
      <c r="I326" s="4">
        <f>1</f>
        <v>1</v>
      </c>
      <c r="J326" s="4">
        <f t="shared" si="77"/>
        <v>0</v>
      </c>
      <c r="K326" s="4">
        <f t="shared" si="65"/>
        <v>1</v>
      </c>
      <c r="L326" s="4">
        <f t="shared" si="66"/>
        <v>0</v>
      </c>
      <c r="M326" s="4">
        <f t="shared" si="67"/>
        <v>0</v>
      </c>
      <c r="N326" s="4">
        <f t="shared" si="68"/>
        <v>1</v>
      </c>
      <c r="O326" s="4">
        <f t="shared" si="69"/>
        <v>0</v>
      </c>
      <c r="P326" s="4">
        <f t="shared" si="70"/>
        <v>60</v>
      </c>
      <c r="Q326" s="4">
        <f t="shared" si="71"/>
        <v>12</v>
      </c>
      <c r="R326" s="8">
        <f t="shared" si="72"/>
        <v>0</v>
      </c>
      <c r="S326" s="8">
        <f t="shared" si="73"/>
        <v>0</v>
      </c>
      <c r="T326" s="8">
        <f t="shared" si="74"/>
        <v>0</v>
      </c>
      <c r="U326" s="8">
        <f t="shared" si="75"/>
        <v>0</v>
      </c>
      <c r="V326" s="8">
        <f t="shared" si="76"/>
        <v>2.4624661775490995</v>
      </c>
    </row>
    <row r="327" spans="1:22" x14ac:dyDescent="0.25">
      <c r="A327" t="s">
        <v>553</v>
      </c>
      <c r="B327">
        <v>2012</v>
      </c>
      <c r="C327">
        <v>2016</v>
      </c>
      <c r="D327">
        <v>2016</v>
      </c>
      <c r="E327" s="7">
        <v>0</v>
      </c>
      <c r="F327" s="7">
        <v>0</v>
      </c>
      <c r="G327" s="7">
        <v>0</v>
      </c>
      <c r="H327" s="7">
        <v>0</v>
      </c>
      <c r="I327" s="4">
        <f>1</f>
        <v>1</v>
      </c>
      <c r="J327" s="4">
        <f t="shared" si="77"/>
        <v>0</v>
      </c>
      <c r="K327" s="4">
        <f t="shared" si="65"/>
        <v>1</v>
      </c>
      <c r="L327" s="4">
        <f t="shared" si="66"/>
        <v>0</v>
      </c>
      <c r="M327" s="4">
        <f t="shared" si="67"/>
        <v>0</v>
      </c>
      <c r="N327" s="4">
        <f t="shared" si="68"/>
        <v>0</v>
      </c>
      <c r="O327" s="4">
        <f t="shared" si="69"/>
        <v>1</v>
      </c>
      <c r="P327" s="4">
        <f t="shared" si="70"/>
        <v>60</v>
      </c>
      <c r="Q327" s="4">
        <f t="shared" si="71"/>
        <v>12</v>
      </c>
      <c r="R327" s="8">
        <f t="shared" si="72"/>
        <v>0</v>
      </c>
      <c r="S327" s="8">
        <f t="shared" si="73"/>
        <v>0</v>
      </c>
      <c r="T327" s="8">
        <f t="shared" si="74"/>
        <v>0</v>
      </c>
      <c r="U327" s="8">
        <f t="shared" si="75"/>
        <v>0</v>
      </c>
      <c r="V327" s="8">
        <f t="shared" si="76"/>
        <v>0</v>
      </c>
    </row>
    <row r="328" spans="1:22" x14ac:dyDescent="0.25">
      <c r="A328" t="s">
        <v>554</v>
      </c>
      <c r="B328">
        <v>2013</v>
      </c>
      <c r="C328">
        <v>2016</v>
      </c>
      <c r="D328">
        <v>2017</v>
      </c>
      <c r="E328" s="7">
        <v>0</v>
      </c>
      <c r="F328" s="7">
        <v>6.7335023708436879</v>
      </c>
      <c r="G328" s="7">
        <v>0</v>
      </c>
      <c r="H328" s="7">
        <v>0</v>
      </c>
      <c r="I328" s="4">
        <f>1</f>
        <v>1</v>
      </c>
      <c r="J328" s="4">
        <f t="shared" si="77"/>
        <v>0</v>
      </c>
      <c r="K328" s="4">
        <f t="shared" si="65"/>
        <v>1</v>
      </c>
      <c r="L328" s="4">
        <f t="shared" si="66"/>
        <v>0</v>
      </c>
      <c r="M328" s="4">
        <f t="shared" si="67"/>
        <v>0</v>
      </c>
      <c r="N328" s="4">
        <f t="shared" si="68"/>
        <v>1</v>
      </c>
      <c r="O328" s="4">
        <f t="shared" si="69"/>
        <v>0</v>
      </c>
      <c r="P328" s="4">
        <f t="shared" si="70"/>
        <v>48</v>
      </c>
      <c r="Q328" s="4">
        <f t="shared" si="71"/>
        <v>24</v>
      </c>
      <c r="R328" s="8">
        <f t="shared" si="72"/>
        <v>0</v>
      </c>
      <c r="S328" s="8">
        <f t="shared" si="73"/>
        <v>0</v>
      </c>
      <c r="T328" s="8">
        <f t="shared" si="74"/>
        <v>0</v>
      </c>
      <c r="U328" s="8">
        <f t="shared" si="75"/>
        <v>0</v>
      </c>
      <c r="V328" s="8">
        <f t="shared" si="76"/>
        <v>6.7335023708436879</v>
      </c>
    </row>
    <row r="329" spans="1:22" x14ac:dyDescent="0.25">
      <c r="A329" t="s">
        <v>555</v>
      </c>
      <c r="B329">
        <v>2013</v>
      </c>
      <c r="C329">
        <v>2016</v>
      </c>
      <c r="D329">
        <v>2019</v>
      </c>
      <c r="E329" s="7">
        <v>42.914611341304429</v>
      </c>
      <c r="F329" s="7">
        <v>40.756655865318464</v>
      </c>
      <c r="G329" s="7">
        <v>0</v>
      </c>
      <c r="H329" s="7">
        <v>0</v>
      </c>
      <c r="I329" s="4">
        <f>1</f>
        <v>1</v>
      </c>
      <c r="J329" s="4">
        <f t="shared" si="77"/>
        <v>0</v>
      </c>
      <c r="K329" s="4">
        <f t="shared" si="65"/>
        <v>1</v>
      </c>
      <c r="L329" s="4">
        <f t="shared" si="66"/>
        <v>1</v>
      </c>
      <c r="M329" s="4">
        <f t="shared" si="67"/>
        <v>0</v>
      </c>
      <c r="N329" s="4">
        <f t="shared" si="68"/>
        <v>0</v>
      </c>
      <c r="O329" s="4">
        <f t="shared" si="69"/>
        <v>0</v>
      </c>
      <c r="P329" s="4">
        <f t="shared" si="70"/>
        <v>48</v>
      </c>
      <c r="Q329" s="4">
        <f t="shared" si="71"/>
        <v>48</v>
      </c>
      <c r="R329" s="8">
        <f t="shared" si="72"/>
        <v>42.914611341304429</v>
      </c>
      <c r="S329" s="8">
        <f t="shared" si="73"/>
        <v>42.914611341304429</v>
      </c>
      <c r="T329" s="8">
        <f t="shared" si="74"/>
        <v>0</v>
      </c>
      <c r="U329" s="8">
        <f t="shared" si="75"/>
        <v>40.756655865318464</v>
      </c>
      <c r="V329" s="8">
        <f t="shared" si="76"/>
        <v>0</v>
      </c>
    </row>
    <row r="330" spans="1:22" x14ac:dyDescent="0.25">
      <c r="A330" t="s">
        <v>556</v>
      </c>
      <c r="B330">
        <v>2015</v>
      </c>
      <c r="C330">
        <v>2016</v>
      </c>
      <c r="D330">
        <v>2019</v>
      </c>
      <c r="E330" s="7">
        <v>39.866002691333421</v>
      </c>
      <c r="F330" s="7">
        <v>34.873494180534585</v>
      </c>
      <c r="G330" s="7">
        <v>0</v>
      </c>
      <c r="H330" s="7">
        <v>0</v>
      </c>
      <c r="I330" s="4">
        <f>1</f>
        <v>1</v>
      </c>
      <c r="J330" s="4">
        <f t="shared" si="77"/>
        <v>0</v>
      </c>
      <c r="K330" s="4">
        <f t="shared" si="65"/>
        <v>1</v>
      </c>
      <c r="L330" s="4">
        <f t="shared" si="66"/>
        <v>1</v>
      </c>
      <c r="M330" s="4">
        <f t="shared" si="67"/>
        <v>0</v>
      </c>
      <c r="N330" s="4">
        <f t="shared" si="68"/>
        <v>0</v>
      </c>
      <c r="O330" s="4">
        <f t="shared" si="69"/>
        <v>0</v>
      </c>
      <c r="P330" s="4">
        <f t="shared" si="70"/>
        <v>24</v>
      </c>
      <c r="Q330" s="4">
        <f t="shared" si="71"/>
        <v>48</v>
      </c>
      <c r="R330" s="8">
        <f t="shared" si="72"/>
        <v>39.866002691333421</v>
      </c>
      <c r="S330" s="8">
        <f t="shared" si="73"/>
        <v>39.866002691333421</v>
      </c>
      <c r="T330" s="8">
        <f t="shared" si="74"/>
        <v>0</v>
      </c>
      <c r="U330" s="8">
        <f t="shared" si="75"/>
        <v>34.873494180534585</v>
      </c>
      <c r="V330" s="8">
        <f t="shared" si="76"/>
        <v>0</v>
      </c>
    </row>
    <row r="331" spans="1:22" x14ac:dyDescent="0.25">
      <c r="A331" t="s">
        <v>557</v>
      </c>
      <c r="B331">
        <v>2012</v>
      </c>
      <c r="C331">
        <v>2016</v>
      </c>
      <c r="D331">
        <v>2016</v>
      </c>
      <c r="E331" s="7">
        <v>0</v>
      </c>
      <c r="F331" s="7">
        <v>0.9438069326733628</v>
      </c>
      <c r="G331" s="7">
        <v>0</v>
      </c>
      <c r="H331" s="7">
        <v>0</v>
      </c>
      <c r="I331" s="4">
        <f>1</f>
        <v>1</v>
      </c>
      <c r="J331" s="4">
        <f t="shared" si="77"/>
        <v>0</v>
      </c>
      <c r="K331" s="4">
        <f t="shared" si="65"/>
        <v>1</v>
      </c>
      <c r="L331" s="4">
        <f t="shared" si="66"/>
        <v>0</v>
      </c>
      <c r="M331" s="4">
        <f t="shared" si="67"/>
        <v>0</v>
      </c>
      <c r="N331" s="4">
        <f t="shared" si="68"/>
        <v>1</v>
      </c>
      <c r="O331" s="4">
        <f t="shared" si="69"/>
        <v>0</v>
      </c>
      <c r="P331" s="4">
        <f t="shared" si="70"/>
        <v>60</v>
      </c>
      <c r="Q331" s="4">
        <f t="shared" si="71"/>
        <v>12</v>
      </c>
      <c r="R331" s="8">
        <f t="shared" si="72"/>
        <v>0</v>
      </c>
      <c r="S331" s="8">
        <f t="shared" si="73"/>
        <v>0</v>
      </c>
      <c r="T331" s="8">
        <f t="shared" si="74"/>
        <v>0</v>
      </c>
      <c r="U331" s="8">
        <f t="shared" si="75"/>
        <v>0</v>
      </c>
      <c r="V331" s="8">
        <f t="shared" si="76"/>
        <v>0.9438069326733628</v>
      </c>
    </row>
    <row r="332" spans="1:22" x14ac:dyDescent="0.25">
      <c r="A332" t="s">
        <v>558</v>
      </c>
      <c r="B332">
        <v>2013</v>
      </c>
      <c r="C332">
        <v>2016</v>
      </c>
      <c r="E332" s="7">
        <v>0</v>
      </c>
      <c r="F332" s="7">
        <v>0</v>
      </c>
      <c r="G332" s="7">
        <v>29.093874758106896</v>
      </c>
      <c r="H332" s="7">
        <v>30.85472174616871</v>
      </c>
      <c r="I332" s="4">
        <f>1</f>
        <v>1</v>
      </c>
      <c r="J332" s="4">
        <f t="shared" si="77"/>
        <v>1</v>
      </c>
      <c r="K332" s="4">
        <f t="shared" si="65"/>
        <v>0</v>
      </c>
      <c r="L332" s="4">
        <f t="shared" si="66"/>
        <v>0</v>
      </c>
      <c r="M332" s="4">
        <f t="shared" si="67"/>
        <v>0</v>
      </c>
      <c r="N332" s="4">
        <f t="shared" si="68"/>
        <v>0</v>
      </c>
      <c r="O332" s="4">
        <f t="shared" si="69"/>
        <v>0</v>
      </c>
      <c r="P332" s="4">
        <f t="shared" si="70"/>
        <v>48</v>
      </c>
      <c r="Q332" s="4">
        <f t="shared" si="71"/>
        <v>-24180</v>
      </c>
      <c r="R332" s="8">
        <f t="shared" si="72"/>
        <v>0</v>
      </c>
      <c r="S332" s="8">
        <f t="shared" si="73"/>
        <v>0</v>
      </c>
      <c r="T332" s="8">
        <f t="shared" si="74"/>
        <v>0</v>
      </c>
      <c r="U332" s="8">
        <f t="shared" si="75"/>
        <v>0</v>
      </c>
      <c r="V332" s="8">
        <f t="shared" si="76"/>
        <v>0</v>
      </c>
    </row>
    <row r="333" spans="1:22" x14ac:dyDescent="0.25">
      <c r="A333" t="s">
        <v>559</v>
      </c>
      <c r="B333">
        <v>2012</v>
      </c>
      <c r="C333">
        <v>2016</v>
      </c>
      <c r="E333" s="7">
        <v>0</v>
      </c>
      <c r="F333" s="7">
        <v>0</v>
      </c>
      <c r="G333" s="7">
        <v>33.129026306256918</v>
      </c>
      <c r="H333" s="7">
        <v>39.666040282259367</v>
      </c>
      <c r="I333" s="4">
        <f>1</f>
        <v>1</v>
      </c>
      <c r="J333" s="4">
        <f t="shared" si="77"/>
        <v>1</v>
      </c>
      <c r="K333" s="4">
        <f t="shared" si="65"/>
        <v>0</v>
      </c>
      <c r="L333" s="4">
        <f t="shared" si="66"/>
        <v>0</v>
      </c>
      <c r="M333" s="4">
        <f t="shared" si="67"/>
        <v>0</v>
      </c>
      <c r="N333" s="4">
        <f t="shared" si="68"/>
        <v>0</v>
      </c>
      <c r="O333" s="4">
        <f t="shared" si="69"/>
        <v>0</v>
      </c>
      <c r="P333" s="4">
        <f t="shared" si="70"/>
        <v>60</v>
      </c>
      <c r="Q333" s="4">
        <f t="shared" si="71"/>
        <v>-24180</v>
      </c>
      <c r="R333" s="8">
        <f t="shared" si="72"/>
        <v>0</v>
      </c>
      <c r="S333" s="8">
        <f t="shared" si="73"/>
        <v>0</v>
      </c>
      <c r="T333" s="8">
        <f t="shared" si="74"/>
        <v>0</v>
      </c>
      <c r="U333" s="8">
        <f t="shared" si="75"/>
        <v>0</v>
      </c>
      <c r="V333" s="8">
        <f t="shared" si="76"/>
        <v>0</v>
      </c>
    </row>
    <row r="334" spans="1:22" x14ac:dyDescent="0.25">
      <c r="A334" t="s">
        <v>560</v>
      </c>
      <c r="B334">
        <v>2011</v>
      </c>
      <c r="C334">
        <v>2016</v>
      </c>
      <c r="D334">
        <v>2018</v>
      </c>
      <c r="E334" s="7">
        <v>0</v>
      </c>
      <c r="F334" s="7">
        <v>3.2382576417360331</v>
      </c>
      <c r="G334" s="7">
        <v>0</v>
      </c>
      <c r="H334" s="7">
        <v>0</v>
      </c>
      <c r="I334" s="4">
        <f>1</f>
        <v>1</v>
      </c>
      <c r="J334" s="4">
        <f t="shared" si="77"/>
        <v>0</v>
      </c>
      <c r="K334" s="4">
        <f t="shared" si="65"/>
        <v>1</v>
      </c>
      <c r="L334" s="4">
        <f t="shared" si="66"/>
        <v>0</v>
      </c>
      <c r="M334" s="4">
        <f t="shared" si="67"/>
        <v>0</v>
      </c>
      <c r="N334" s="4">
        <f t="shared" si="68"/>
        <v>1</v>
      </c>
      <c r="O334" s="4">
        <f t="shared" si="69"/>
        <v>0</v>
      </c>
      <c r="P334" s="4">
        <f t="shared" si="70"/>
        <v>72</v>
      </c>
      <c r="Q334" s="4">
        <f t="shared" si="71"/>
        <v>36</v>
      </c>
      <c r="R334" s="8">
        <f t="shared" si="72"/>
        <v>0</v>
      </c>
      <c r="S334" s="8">
        <f t="shared" si="73"/>
        <v>0</v>
      </c>
      <c r="T334" s="8">
        <f t="shared" si="74"/>
        <v>0</v>
      </c>
      <c r="U334" s="8">
        <f t="shared" si="75"/>
        <v>0</v>
      </c>
      <c r="V334" s="8">
        <f t="shared" si="76"/>
        <v>3.2382576417360331</v>
      </c>
    </row>
    <row r="335" spans="1:22" x14ac:dyDescent="0.25">
      <c r="A335" t="s">
        <v>561</v>
      </c>
      <c r="B335">
        <v>2012</v>
      </c>
      <c r="C335">
        <v>2016</v>
      </c>
      <c r="D335">
        <v>2018</v>
      </c>
      <c r="E335" s="7">
        <v>17.676660072278345</v>
      </c>
      <c r="F335" s="7">
        <v>34.903906011444803</v>
      </c>
      <c r="G335" s="7">
        <v>0</v>
      </c>
      <c r="H335" s="7">
        <v>0</v>
      </c>
      <c r="I335" s="4">
        <f>1</f>
        <v>1</v>
      </c>
      <c r="J335" s="4">
        <f t="shared" si="77"/>
        <v>0</v>
      </c>
      <c r="K335" s="4">
        <f t="shared" si="65"/>
        <v>1</v>
      </c>
      <c r="L335" s="4">
        <f t="shared" si="66"/>
        <v>1</v>
      </c>
      <c r="M335" s="4">
        <f t="shared" si="67"/>
        <v>0</v>
      </c>
      <c r="N335" s="4">
        <f t="shared" si="68"/>
        <v>0</v>
      </c>
      <c r="O335" s="4">
        <f t="shared" si="69"/>
        <v>0</v>
      </c>
      <c r="P335" s="4">
        <f t="shared" si="70"/>
        <v>60</v>
      </c>
      <c r="Q335" s="4">
        <f t="shared" si="71"/>
        <v>36</v>
      </c>
      <c r="R335" s="8">
        <f t="shared" si="72"/>
        <v>17.676660072278345</v>
      </c>
      <c r="S335" s="8">
        <f t="shared" si="73"/>
        <v>17.676660072278345</v>
      </c>
      <c r="T335" s="8">
        <f t="shared" si="74"/>
        <v>0</v>
      </c>
      <c r="U335" s="8">
        <f t="shared" si="75"/>
        <v>34.903906011444803</v>
      </c>
      <c r="V335" s="8">
        <f t="shared" si="76"/>
        <v>0</v>
      </c>
    </row>
    <row r="336" spans="1:22" x14ac:dyDescent="0.25">
      <c r="A336" t="s">
        <v>562</v>
      </c>
      <c r="B336">
        <v>2015</v>
      </c>
      <c r="C336">
        <v>2016</v>
      </c>
      <c r="D336">
        <v>2016</v>
      </c>
      <c r="E336" s="7">
        <v>0</v>
      </c>
      <c r="F336" s="7">
        <v>0.73987682634187357</v>
      </c>
      <c r="G336" s="7">
        <v>0</v>
      </c>
      <c r="H336" s="7">
        <v>0</v>
      </c>
      <c r="I336" s="4">
        <f>1</f>
        <v>1</v>
      </c>
      <c r="J336" s="4">
        <f t="shared" si="77"/>
        <v>0</v>
      </c>
      <c r="K336" s="4">
        <f t="shared" si="65"/>
        <v>1</v>
      </c>
      <c r="L336" s="4">
        <f t="shared" si="66"/>
        <v>0</v>
      </c>
      <c r="M336" s="4">
        <f t="shared" si="67"/>
        <v>0</v>
      </c>
      <c r="N336" s="4">
        <f t="shared" si="68"/>
        <v>1</v>
      </c>
      <c r="O336" s="4">
        <f t="shared" si="69"/>
        <v>0</v>
      </c>
      <c r="P336" s="4">
        <f t="shared" si="70"/>
        <v>24</v>
      </c>
      <c r="Q336" s="4">
        <f t="shared" si="71"/>
        <v>12</v>
      </c>
      <c r="R336" s="8">
        <f t="shared" si="72"/>
        <v>0</v>
      </c>
      <c r="S336" s="8">
        <f t="shared" si="73"/>
        <v>0</v>
      </c>
      <c r="T336" s="8">
        <f t="shared" si="74"/>
        <v>0</v>
      </c>
      <c r="U336" s="8">
        <f t="shared" si="75"/>
        <v>0</v>
      </c>
      <c r="V336" s="8">
        <f t="shared" si="76"/>
        <v>0.73987682634187357</v>
      </c>
    </row>
    <row r="337" spans="1:22" x14ac:dyDescent="0.25">
      <c r="A337" t="s">
        <v>563</v>
      </c>
      <c r="B337">
        <v>2010</v>
      </c>
      <c r="C337">
        <v>2016</v>
      </c>
      <c r="D337">
        <v>2016</v>
      </c>
      <c r="E337" s="7">
        <v>0</v>
      </c>
      <c r="F337" s="7">
        <v>0.27024182755851961</v>
      </c>
      <c r="G337" s="7">
        <v>0</v>
      </c>
      <c r="H337" s="7">
        <v>0</v>
      </c>
      <c r="I337" s="4">
        <f>1</f>
        <v>1</v>
      </c>
      <c r="J337" s="4">
        <f t="shared" si="77"/>
        <v>0</v>
      </c>
      <c r="K337" s="4">
        <f t="shared" si="65"/>
        <v>1</v>
      </c>
      <c r="L337" s="4">
        <f t="shared" si="66"/>
        <v>0</v>
      </c>
      <c r="M337" s="4">
        <f t="shared" si="67"/>
        <v>0</v>
      </c>
      <c r="N337" s="4">
        <f t="shared" si="68"/>
        <v>1</v>
      </c>
      <c r="O337" s="4">
        <f t="shared" si="69"/>
        <v>0</v>
      </c>
      <c r="P337" s="4">
        <f t="shared" si="70"/>
        <v>84</v>
      </c>
      <c r="Q337" s="4">
        <f t="shared" si="71"/>
        <v>12</v>
      </c>
      <c r="R337" s="8">
        <f t="shared" si="72"/>
        <v>0</v>
      </c>
      <c r="S337" s="8">
        <f t="shared" si="73"/>
        <v>0</v>
      </c>
      <c r="T337" s="8">
        <f t="shared" si="74"/>
        <v>0</v>
      </c>
      <c r="U337" s="8">
        <f t="shared" si="75"/>
        <v>0</v>
      </c>
      <c r="V337" s="8">
        <f t="shared" si="76"/>
        <v>0.27024182755851961</v>
      </c>
    </row>
    <row r="338" spans="1:22" x14ac:dyDescent="0.25">
      <c r="A338" t="s">
        <v>564</v>
      </c>
      <c r="B338">
        <v>2011</v>
      </c>
      <c r="C338">
        <v>2016</v>
      </c>
      <c r="D338">
        <v>2017</v>
      </c>
      <c r="E338" s="7">
        <v>0</v>
      </c>
      <c r="F338" s="7">
        <v>0</v>
      </c>
      <c r="G338" s="7">
        <v>0</v>
      </c>
      <c r="H338" s="7">
        <v>0</v>
      </c>
      <c r="I338" s="4">
        <f>1</f>
        <v>1</v>
      </c>
      <c r="J338" s="4">
        <f t="shared" si="77"/>
        <v>0</v>
      </c>
      <c r="K338" s="4">
        <f t="shared" si="65"/>
        <v>1</v>
      </c>
      <c r="L338" s="4">
        <f t="shared" si="66"/>
        <v>0</v>
      </c>
      <c r="M338" s="4">
        <f t="shared" si="67"/>
        <v>0</v>
      </c>
      <c r="N338" s="4">
        <f t="shared" si="68"/>
        <v>0</v>
      </c>
      <c r="O338" s="4">
        <f t="shared" si="69"/>
        <v>1</v>
      </c>
      <c r="P338" s="4">
        <f t="shared" si="70"/>
        <v>72</v>
      </c>
      <c r="Q338" s="4">
        <f t="shared" si="71"/>
        <v>24</v>
      </c>
      <c r="R338" s="8">
        <f t="shared" si="72"/>
        <v>0</v>
      </c>
      <c r="S338" s="8">
        <f t="shared" si="73"/>
        <v>0</v>
      </c>
      <c r="T338" s="8">
        <f t="shared" si="74"/>
        <v>0</v>
      </c>
      <c r="U338" s="8">
        <f t="shared" si="75"/>
        <v>0</v>
      </c>
      <c r="V338" s="8">
        <f t="shared" si="76"/>
        <v>0</v>
      </c>
    </row>
    <row r="339" spans="1:22" x14ac:dyDescent="0.25">
      <c r="A339" t="s">
        <v>565</v>
      </c>
      <c r="B339">
        <v>2010</v>
      </c>
      <c r="C339">
        <v>2016</v>
      </c>
      <c r="D339">
        <v>2017</v>
      </c>
      <c r="E339" s="7">
        <v>19.587564239901287</v>
      </c>
      <c r="F339" s="7">
        <v>16.929665495749724</v>
      </c>
      <c r="G339" s="7">
        <v>0</v>
      </c>
      <c r="H339" s="7">
        <v>0</v>
      </c>
      <c r="I339" s="4">
        <f>1</f>
        <v>1</v>
      </c>
      <c r="J339" s="4">
        <f t="shared" si="77"/>
        <v>0</v>
      </c>
      <c r="K339" s="4">
        <f t="shared" si="65"/>
        <v>1</v>
      </c>
      <c r="L339" s="4">
        <f t="shared" si="66"/>
        <v>1</v>
      </c>
      <c r="M339" s="4">
        <f t="shared" si="67"/>
        <v>0</v>
      </c>
      <c r="N339" s="4">
        <f t="shared" si="68"/>
        <v>0</v>
      </c>
      <c r="O339" s="4">
        <f t="shared" si="69"/>
        <v>0</v>
      </c>
      <c r="P339" s="4">
        <f t="shared" si="70"/>
        <v>84</v>
      </c>
      <c r="Q339" s="4">
        <f t="shared" si="71"/>
        <v>24</v>
      </c>
      <c r="R339" s="8">
        <f t="shared" si="72"/>
        <v>19.587564239901287</v>
      </c>
      <c r="S339" s="8">
        <f t="shared" si="73"/>
        <v>19.587564239901287</v>
      </c>
      <c r="T339" s="8">
        <f t="shared" si="74"/>
        <v>0</v>
      </c>
      <c r="U339" s="8">
        <f t="shared" si="75"/>
        <v>16.929665495749724</v>
      </c>
      <c r="V339" s="8">
        <f t="shared" si="76"/>
        <v>0</v>
      </c>
    </row>
    <row r="340" spans="1:22" x14ac:dyDescent="0.25">
      <c r="A340" t="s">
        <v>566</v>
      </c>
      <c r="B340">
        <v>2012</v>
      </c>
      <c r="C340">
        <v>2016</v>
      </c>
      <c r="D340">
        <v>2017</v>
      </c>
      <c r="E340" s="7">
        <v>0</v>
      </c>
      <c r="F340" s="7">
        <v>2.8248512413438602</v>
      </c>
      <c r="G340" s="7">
        <v>0</v>
      </c>
      <c r="H340" s="7">
        <v>0</v>
      </c>
      <c r="I340" s="4">
        <f>1</f>
        <v>1</v>
      </c>
      <c r="J340" s="4">
        <f t="shared" si="77"/>
        <v>0</v>
      </c>
      <c r="K340" s="4">
        <f t="shared" si="65"/>
        <v>1</v>
      </c>
      <c r="L340" s="4">
        <f t="shared" si="66"/>
        <v>0</v>
      </c>
      <c r="M340" s="4">
        <f t="shared" si="67"/>
        <v>0</v>
      </c>
      <c r="N340" s="4">
        <f t="shared" si="68"/>
        <v>1</v>
      </c>
      <c r="O340" s="4">
        <f t="shared" si="69"/>
        <v>0</v>
      </c>
      <c r="P340" s="4">
        <f t="shared" si="70"/>
        <v>60</v>
      </c>
      <c r="Q340" s="4">
        <f t="shared" si="71"/>
        <v>24</v>
      </c>
      <c r="R340" s="8">
        <f t="shared" si="72"/>
        <v>0</v>
      </c>
      <c r="S340" s="8">
        <f t="shared" si="73"/>
        <v>0</v>
      </c>
      <c r="T340" s="8">
        <f t="shared" si="74"/>
        <v>0</v>
      </c>
      <c r="U340" s="8">
        <f t="shared" si="75"/>
        <v>0</v>
      </c>
      <c r="V340" s="8">
        <f t="shared" si="76"/>
        <v>2.8248512413438602</v>
      </c>
    </row>
    <row r="341" spans="1:22" x14ac:dyDescent="0.25">
      <c r="A341" t="s">
        <v>567</v>
      </c>
      <c r="B341">
        <v>2016</v>
      </c>
      <c r="C341">
        <v>2016</v>
      </c>
      <c r="D341">
        <v>2019</v>
      </c>
      <c r="E341" s="7">
        <v>59.469950113735386</v>
      </c>
      <c r="F341" s="7">
        <v>83.439731269350347</v>
      </c>
      <c r="G341" s="7">
        <v>0</v>
      </c>
      <c r="H341" s="7">
        <v>0</v>
      </c>
      <c r="I341" s="4">
        <f>1</f>
        <v>1</v>
      </c>
      <c r="J341" s="4">
        <f t="shared" si="77"/>
        <v>0</v>
      </c>
      <c r="K341" s="4">
        <f t="shared" si="65"/>
        <v>1</v>
      </c>
      <c r="L341" s="4">
        <f t="shared" si="66"/>
        <v>1</v>
      </c>
      <c r="M341" s="4">
        <f t="shared" si="67"/>
        <v>0</v>
      </c>
      <c r="N341" s="4">
        <f t="shared" si="68"/>
        <v>0</v>
      </c>
      <c r="O341" s="4">
        <f t="shared" si="69"/>
        <v>0</v>
      </c>
      <c r="P341" s="4">
        <f t="shared" si="70"/>
        <v>12</v>
      </c>
      <c r="Q341" s="4">
        <f t="shared" si="71"/>
        <v>48</v>
      </c>
      <c r="R341" s="8">
        <f t="shared" si="72"/>
        <v>59.469950113735386</v>
      </c>
      <c r="S341" s="8">
        <f t="shared" si="73"/>
        <v>59.469950113735386</v>
      </c>
      <c r="T341" s="8">
        <f t="shared" si="74"/>
        <v>0</v>
      </c>
      <c r="U341" s="8">
        <f t="shared" si="75"/>
        <v>83.439731269350347</v>
      </c>
      <c r="V341" s="8">
        <f t="shared" si="76"/>
        <v>0</v>
      </c>
    </row>
    <row r="342" spans="1:22" x14ac:dyDescent="0.25">
      <c r="A342" t="s">
        <v>568</v>
      </c>
      <c r="B342">
        <v>2011</v>
      </c>
      <c r="C342">
        <v>2016</v>
      </c>
      <c r="D342">
        <v>2017</v>
      </c>
      <c r="E342" s="7">
        <v>0</v>
      </c>
      <c r="F342" s="7">
        <v>1.3079192730697833</v>
      </c>
      <c r="G342" s="7">
        <v>0</v>
      </c>
      <c r="H342" s="7">
        <v>0</v>
      </c>
      <c r="I342" s="4">
        <f>1</f>
        <v>1</v>
      </c>
      <c r="J342" s="4">
        <f t="shared" si="77"/>
        <v>0</v>
      </c>
      <c r="K342" s="4">
        <f t="shared" si="65"/>
        <v>1</v>
      </c>
      <c r="L342" s="4">
        <f t="shared" si="66"/>
        <v>0</v>
      </c>
      <c r="M342" s="4">
        <f t="shared" si="67"/>
        <v>0</v>
      </c>
      <c r="N342" s="4">
        <f t="shared" si="68"/>
        <v>1</v>
      </c>
      <c r="O342" s="4">
        <f t="shared" si="69"/>
        <v>0</v>
      </c>
      <c r="P342" s="4">
        <f t="shared" si="70"/>
        <v>72</v>
      </c>
      <c r="Q342" s="4">
        <f t="shared" si="71"/>
        <v>24</v>
      </c>
      <c r="R342" s="8">
        <f t="shared" si="72"/>
        <v>0</v>
      </c>
      <c r="S342" s="8">
        <f t="shared" si="73"/>
        <v>0</v>
      </c>
      <c r="T342" s="8">
        <f t="shared" si="74"/>
        <v>0</v>
      </c>
      <c r="U342" s="8">
        <f t="shared" si="75"/>
        <v>0</v>
      </c>
      <c r="V342" s="8">
        <f t="shared" si="76"/>
        <v>1.3079192730697833</v>
      </c>
    </row>
    <row r="343" spans="1:22" x14ac:dyDescent="0.25">
      <c r="A343" t="s">
        <v>569</v>
      </c>
      <c r="B343">
        <v>2015</v>
      </c>
      <c r="C343">
        <v>2016</v>
      </c>
      <c r="D343">
        <v>2016</v>
      </c>
      <c r="E343" s="7">
        <v>0</v>
      </c>
      <c r="F343" s="7">
        <v>1.8219833392247922</v>
      </c>
      <c r="G343" s="7">
        <v>0</v>
      </c>
      <c r="H343" s="7">
        <v>0</v>
      </c>
      <c r="I343" s="4">
        <f>1</f>
        <v>1</v>
      </c>
      <c r="J343" s="4">
        <f t="shared" si="77"/>
        <v>0</v>
      </c>
      <c r="K343" s="4">
        <f t="shared" si="65"/>
        <v>1</v>
      </c>
      <c r="L343" s="4">
        <f t="shared" si="66"/>
        <v>0</v>
      </c>
      <c r="M343" s="4">
        <f t="shared" si="67"/>
        <v>0</v>
      </c>
      <c r="N343" s="4">
        <f t="shared" si="68"/>
        <v>1</v>
      </c>
      <c r="O343" s="4">
        <f t="shared" si="69"/>
        <v>0</v>
      </c>
      <c r="P343" s="4">
        <f t="shared" si="70"/>
        <v>24</v>
      </c>
      <c r="Q343" s="4">
        <f t="shared" si="71"/>
        <v>12</v>
      </c>
      <c r="R343" s="8">
        <f t="shared" si="72"/>
        <v>0</v>
      </c>
      <c r="S343" s="8">
        <f t="shared" si="73"/>
        <v>0</v>
      </c>
      <c r="T343" s="8">
        <f t="shared" si="74"/>
        <v>0</v>
      </c>
      <c r="U343" s="8">
        <f t="shared" si="75"/>
        <v>0</v>
      </c>
      <c r="V343" s="8">
        <f t="shared" si="76"/>
        <v>1.8219833392247922</v>
      </c>
    </row>
    <row r="344" spans="1:22" x14ac:dyDescent="0.25">
      <c r="A344" t="s">
        <v>570</v>
      </c>
      <c r="B344">
        <v>2016</v>
      </c>
      <c r="C344">
        <v>2016</v>
      </c>
      <c r="D344">
        <v>2016</v>
      </c>
      <c r="E344" s="7">
        <v>0</v>
      </c>
      <c r="F344" s="7">
        <v>1.0816240836175732</v>
      </c>
      <c r="G344" s="7">
        <v>0</v>
      </c>
      <c r="H344" s="7">
        <v>0</v>
      </c>
      <c r="I344" s="4">
        <f>1</f>
        <v>1</v>
      </c>
      <c r="J344" s="4">
        <f t="shared" si="77"/>
        <v>0</v>
      </c>
      <c r="K344" s="4">
        <f t="shared" si="65"/>
        <v>1</v>
      </c>
      <c r="L344" s="4">
        <f t="shared" si="66"/>
        <v>0</v>
      </c>
      <c r="M344" s="4">
        <f t="shared" si="67"/>
        <v>0</v>
      </c>
      <c r="N344" s="4">
        <f t="shared" si="68"/>
        <v>1</v>
      </c>
      <c r="O344" s="4">
        <f t="shared" si="69"/>
        <v>0</v>
      </c>
      <c r="P344" s="4">
        <f t="shared" si="70"/>
        <v>12</v>
      </c>
      <c r="Q344" s="4">
        <f t="shared" si="71"/>
        <v>12</v>
      </c>
      <c r="R344" s="8">
        <f t="shared" si="72"/>
        <v>0</v>
      </c>
      <c r="S344" s="8">
        <f t="shared" si="73"/>
        <v>0</v>
      </c>
      <c r="T344" s="8">
        <f t="shared" si="74"/>
        <v>0</v>
      </c>
      <c r="U344" s="8">
        <f t="shared" si="75"/>
        <v>0</v>
      </c>
      <c r="V344" s="8">
        <f t="shared" si="76"/>
        <v>1.0816240836175732</v>
      </c>
    </row>
    <row r="345" spans="1:22" x14ac:dyDescent="0.25">
      <c r="A345" t="s">
        <v>571</v>
      </c>
      <c r="B345">
        <v>2012</v>
      </c>
      <c r="C345">
        <v>2016</v>
      </c>
      <c r="D345">
        <v>2018</v>
      </c>
      <c r="E345" s="7">
        <v>75.723682862925116</v>
      </c>
      <c r="F345" s="7">
        <v>41.918781376856977</v>
      </c>
      <c r="G345" s="7">
        <v>0</v>
      </c>
      <c r="H345" s="7">
        <v>0</v>
      </c>
      <c r="I345" s="4">
        <f>1</f>
        <v>1</v>
      </c>
      <c r="J345" s="4">
        <f t="shared" si="77"/>
        <v>0</v>
      </c>
      <c r="K345" s="4">
        <f t="shared" si="65"/>
        <v>1</v>
      </c>
      <c r="L345" s="4">
        <f t="shared" si="66"/>
        <v>1</v>
      </c>
      <c r="M345" s="4">
        <f t="shared" si="67"/>
        <v>0</v>
      </c>
      <c r="N345" s="4">
        <f t="shared" si="68"/>
        <v>0</v>
      </c>
      <c r="O345" s="4">
        <f t="shared" si="69"/>
        <v>0</v>
      </c>
      <c r="P345" s="4">
        <f t="shared" si="70"/>
        <v>60</v>
      </c>
      <c r="Q345" s="4">
        <f t="shared" si="71"/>
        <v>36</v>
      </c>
      <c r="R345" s="8">
        <f t="shared" si="72"/>
        <v>75.723682862925116</v>
      </c>
      <c r="S345" s="8">
        <f t="shared" si="73"/>
        <v>75.723682862925116</v>
      </c>
      <c r="T345" s="8">
        <f t="shared" si="74"/>
        <v>0</v>
      </c>
      <c r="U345" s="8">
        <f t="shared" si="75"/>
        <v>41.918781376856977</v>
      </c>
      <c r="V345" s="8">
        <f t="shared" si="76"/>
        <v>0</v>
      </c>
    </row>
    <row r="346" spans="1:22" x14ac:dyDescent="0.25">
      <c r="A346" t="s">
        <v>572</v>
      </c>
      <c r="B346">
        <v>2016</v>
      </c>
      <c r="C346">
        <v>2016</v>
      </c>
      <c r="D346">
        <v>2017</v>
      </c>
      <c r="E346" s="7">
        <v>0</v>
      </c>
      <c r="F346" s="7">
        <v>0</v>
      </c>
      <c r="G346" s="7">
        <v>0</v>
      </c>
      <c r="H346" s="7">
        <v>0</v>
      </c>
      <c r="I346" s="4">
        <f>1</f>
        <v>1</v>
      </c>
      <c r="J346" s="4">
        <f t="shared" si="77"/>
        <v>0</v>
      </c>
      <c r="K346" s="4">
        <f t="shared" si="65"/>
        <v>1</v>
      </c>
      <c r="L346" s="4">
        <f t="shared" si="66"/>
        <v>0</v>
      </c>
      <c r="M346" s="4">
        <f t="shared" si="67"/>
        <v>0</v>
      </c>
      <c r="N346" s="4">
        <f t="shared" si="68"/>
        <v>0</v>
      </c>
      <c r="O346" s="4">
        <f t="shared" si="69"/>
        <v>1</v>
      </c>
      <c r="P346" s="4">
        <f t="shared" si="70"/>
        <v>12</v>
      </c>
      <c r="Q346" s="4">
        <f t="shared" si="71"/>
        <v>24</v>
      </c>
      <c r="R346" s="8">
        <f t="shared" si="72"/>
        <v>0</v>
      </c>
      <c r="S346" s="8">
        <f t="shared" si="73"/>
        <v>0</v>
      </c>
      <c r="T346" s="8">
        <f t="shared" si="74"/>
        <v>0</v>
      </c>
      <c r="U346" s="8">
        <f t="shared" si="75"/>
        <v>0</v>
      </c>
      <c r="V346" s="8">
        <f t="shared" si="76"/>
        <v>0</v>
      </c>
    </row>
    <row r="347" spans="1:22" x14ac:dyDescent="0.25">
      <c r="A347" t="s">
        <v>573</v>
      </c>
      <c r="B347">
        <v>2011</v>
      </c>
      <c r="C347">
        <v>2016</v>
      </c>
      <c r="D347">
        <v>2016</v>
      </c>
      <c r="E347" s="7">
        <v>0</v>
      </c>
      <c r="F347" s="7">
        <v>1.4827013022278857</v>
      </c>
      <c r="G347" s="7">
        <v>0</v>
      </c>
      <c r="H347" s="7">
        <v>0</v>
      </c>
      <c r="I347" s="4">
        <f>1</f>
        <v>1</v>
      </c>
      <c r="J347" s="4">
        <f t="shared" si="77"/>
        <v>0</v>
      </c>
      <c r="K347" s="4">
        <f t="shared" si="65"/>
        <v>1</v>
      </c>
      <c r="L347" s="4">
        <f t="shared" si="66"/>
        <v>0</v>
      </c>
      <c r="M347" s="4">
        <f t="shared" si="67"/>
        <v>0</v>
      </c>
      <c r="N347" s="4">
        <f t="shared" si="68"/>
        <v>1</v>
      </c>
      <c r="O347" s="4">
        <f t="shared" si="69"/>
        <v>0</v>
      </c>
      <c r="P347" s="4">
        <f t="shared" si="70"/>
        <v>72</v>
      </c>
      <c r="Q347" s="4">
        <f t="shared" si="71"/>
        <v>12</v>
      </c>
      <c r="R347" s="8">
        <f t="shared" si="72"/>
        <v>0</v>
      </c>
      <c r="S347" s="8">
        <f t="shared" si="73"/>
        <v>0</v>
      </c>
      <c r="T347" s="8">
        <f t="shared" si="74"/>
        <v>0</v>
      </c>
      <c r="U347" s="8">
        <f t="shared" si="75"/>
        <v>0</v>
      </c>
      <c r="V347" s="8">
        <f t="shared" si="76"/>
        <v>1.4827013022278857</v>
      </c>
    </row>
    <row r="348" spans="1:22" x14ac:dyDescent="0.25">
      <c r="A348" t="s">
        <v>574</v>
      </c>
      <c r="B348">
        <v>2011</v>
      </c>
      <c r="C348">
        <v>2016</v>
      </c>
      <c r="D348">
        <v>2017</v>
      </c>
      <c r="E348" s="7">
        <v>0</v>
      </c>
      <c r="F348" s="7">
        <v>1.6563681110617787</v>
      </c>
      <c r="G348" s="7">
        <v>0</v>
      </c>
      <c r="H348" s="7">
        <v>0</v>
      </c>
      <c r="I348" s="4">
        <f>1</f>
        <v>1</v>
      </c>
      <c r="J348" s="4">
        <f t="shared" si="77"/>
        <v>0</v>
      </c>
      <c r="K348" s="4">
        <f t="shared" si="65"/>
        <v>1</v>
      </c>
      <c r="L348" s="4">
        <f t="shared" si="66"/>
        <v>0</v>
      </c>
      <c r="M348" s="4">
        <f t="shared" si="67"/>
        <v>0</v>
      </c>
      <c r="N348" s="4">
        <f t="shared" si="68"/>
        <v>1</v>
      </c>
      <c r="O348" s="4">
        <f t="shared" si="69"/>
        <v>0</v>
      </c>
      <c r="P348" s="4">
        <f t="shared" si="70"/>
        <v>72</v>
      </c>
      <c r="Q348" s="4">
        <f t="shared" si="71"/>
        <v>24</v>
      </c>
      <c r="R348" s="8">
        <f t="shared" si="72"/>
        <v>0</v>
      </c>
      <c r="S348" s="8">
        <f t="shared" si="73"/>
        <v>0</v>
      </c>
      <c r="T348" s="8">
        <f t="shared" si="74"/>
        <v>0</v>
      </c>
      <c r="U348" s="8">
        <f t="shared" si="75"/>
        <v>0</v>
      </c>
      <c r="V348" s="8">
        <f t="shared" si="76"/>
        <v>1.6563681110617787</v>
      </c>
    </row>
    <row r="349" spans="1:22" x14ac:dyDescent="0.25">
      <c r="A349" t="s">
        <v>575</v>
      </c>
      <c r="B349">
        <v>2012</v>
      </c>
      <c r="C349">
        <v>2016</v>
      </c>
      <c r="D349">
        <v>2016</v>
      </c>
      <c r="E349" s="7">
        <v>0</v>
      </c>
      <c r="F349" s="7">
        <v>0</v>
      </c>
      <c r="G349" s="7">
        <v>0</v>
      </c>
      <c r="H349" s="7">
        <v>0</v>
      </c>
      <c r="I349" s="4">
        <f>1</f>
        <v>1</v>
      </c>
      <c r="J349" s="4">
        <f t="shared" si="77"/>
        <v>0</v>
      </c>
      <c r="K349" s="4">
        <f t="shared" si="65"/>
        <v>1</v>
      </c>
      <c r="L349" s="4">
        <f t="shared" si="66"/>
        <v>0</v>
      </c>
      <c r="M349" s="4">
        <f t="shared" si="67"/>
        <v>0</v>
      </c>
      <c r="N349" s="4">
        <f t="shared" si="68"/>
        <v>0</v>
      </c>
      <c r="O349" s="4">
        <f t="shared" si="69"/>
        <v>1</v>
      </c>
      <c r="P349" s="4">
        <f t="shared" si="70"/>
        <v>60</v>
      </c>
      <c r="Q349" s="4">
        <f t="shared" si="71"/>
        <v>12</v>
      </c>
      <c r="R349" s="8">
        <f t="shared" si="72"/>
        <v>0</v>
      </c>
      <c r="S349" s="8">
        <f t="shared" si="73"/>
        <v>0</v>
      </c>
      <c r="T349" s="8">
        <f t="shared" si="74"/>
        <v>0</v>
      </c>
      <c r="U349" s="8">
        <f t="shared" si="75"/>
        <v>0</v>
      </c>
      <c r="V349" s="8">
        <f t="shared" si="76"/>
        <v>0</v>
      </c>
    </row>
    <row r="350" spans="1:22" x14ac:dyDescent="0.25">
      <c r="A350" t="s">
        <v>576</v>
      </c>
      <c r="B350">
        <v>2012</v>
      </c>
      <c r="C350">
        <v>2016</v>
      </c>
      <c r="D350">
        <v>2016</v>
      </c>
      <c r="E350" s="7">
        <v>0</v>
      </c>
      <c r="F350" s="7">
        <v>0</v>
      </c>
      <c r="G350" s="7">
        <v>0</v>
      </c>
      <c r="H350" s="7">
        <v>0</v>
      </c>
      <c r="I350" s="4">
        <f>1</f>
        <v>1</v>
      </c>
      <c r="J350" s="4">
        <f t="shared" si="77"/>
        <v>0</v>
      </c>
      <c r="K350" s="4">
        <f t="shared" si="65"/>
        <v>1</v>
      </c>
      <c r="L350" s="4">
        <f t="shared" si="66"/>
        <v>0</v>
      </c>
      <c r="M350" s="4">
        <f t="shared" si="67"/>
        <v>0</v>
      </c>
      <c r="N350" s="4">
        <f t="shared" si="68"/>
        <v>0</v>
      </c>
      <c r="O350" s="4">
        <f t="shared" si="69"/>
        <v>1</v>
      </c>
      <c r="P350" s="4">
        <f t="shared" si="70"/>
        <v>60</v>
      </c>
      <c r="Q350" s="4">
        <f t="shared" si="71"/>
        <v>12</v>
      </c>
      <c r="R350" s="8">
        <f t="shared" si="72"/>
        <v>0</v>
      </c>
      <c r="S350" s="8">
        <f t="shared" si="73"/>
        <v>0</v>
      </c>
      <c r="T350" s="8">
        <f t="shared" si="74"/>
        <v>0</v>
      </c>
      <c r="U350" s="8">
        <f t="shared" si="75"/>
        <v>0</v>
      </c>
      <c r="V350" s="8">
        <f t="shared" si="76"/>
        <v>0</v>
      </c>
    </row>
    <row r="351" spans="1:22" x14ac:dyDescent="0.25">
      <c r="A351" t="s">
        <v>577</v>
      </c>
      <c r="B351">
        <v>2012</v>
      </c>
      <c r="C351">
        <v>2016</v>
      </c>
      <c r="D351">
        <v>2019</v>
      </c>
      <c r="E351" s="7">
        <v>102.04488359581494</v>
      </c>
      <c r="F351" s="7">
        <v>62.733804705946724</v>
      </c>
      <c r="G351" s="7">
        <v>0</v>
      </c>
      <c r="H351" s="7">
        <v>0</v>
      </c>
      <c r="I351" s="4">
        <f>1</f>
        <v>1</v>
      </c>
      <c r="J351" s="4">
        <f t="shared" si="77"/>
        <v>0</v>
      </c>
      <c r="K351" s="4">
        <f t="shared" si="65"/>
        <v>1</v>
      </c>
      <c r="L351" s="4">
        <f t="shared" si="66"/>
        <v>1</v>
      </c>
      <c r="M351" s="4">
        <f t="shared" si="67"/>
        <v>0</v>
      </c>
      <c r="N351" s="4">
        <f t="shared" si="68"/>
        <v>0</v>
      </c>
      <c r="O351" s="4">
        <f t="shared" si="69"/>
        <v>0</v>
      </c>
      <c r="P351" s="4">
        <f t="shared" si="70"/>
        <v>60</v>
      </c>
      <c r="Q351" s="4">
        <f t="shared" si="71"/>
        <v>48</v>
      </c>
      <c r="R351" s="8">
        <f t="shared" si="72"/>
        <v>102.04488359581494</v>
      </c>
      <c r="S351" s="8">
        <f t="shared" si="73"/>
        <v>102.04488359581494</v>
      </c>
      <c r="T351" s="8">
        <f t="shared" si="74"/>
        <v>0</v>
      </c>
      <c r="U351" s="8">
        <f t="shared" si="75"/>
        <v>62.733804705946724</v>
      </c>
      <c r="V351" s="8">
        <f t="shared" si="76"/>
        <v>0</v>
      </c>
    </row>
    <row r="352" spans="1:22" x14ac:dyDescent="0.25">
      <c r="A352" t="s">
        <v>578</v>
      </c>
      <c r="B352">
        <v>2010</v>
      </c>
      <c r="C352">
        <v>2016</v>
      </c>
      <c r="D352">
        <v>2016</v>
      </c>
      <c r="E352" s="7">
        <v>0</v>
      </c>
      <c r="F352" s="7">
        <v>0.44854635670475146</v>
      </c>
      <c r="G352" s="7">
        <v>0</v>
      </c>
      <c r="H352" s="7">
        <v>0</v>
      </c>
      <c r="I352" s="4">
        <f>1</f>
        <v>1</v>
      </c>
      <c r="J352" s="4">
        <f t="shared" si="77"/>
        <v>0</v>
      </c>
      <c r="K352" s="4">
        <f t="shared" si="65"/>
        <v>1</v>
      </c>
      <c r="L352" s="4">
        <f t="shared" si="66"/>
        <v>0</v>
      </c>
      <c r="M352" s="4">
        <f t="shared" si="67"/>
        <v>0</v>
      </c>
      <c r="N352" s="4">
        <f t="shared" si="68"/>
        <v>1</v>
      </c>
      <c r="O352" s="4">
        <f t="shared" si="69"/>
        <v>0</v>
      </c>
      <c r="P352" s="4">
        <f t="shared" si="70"/>
        <v>84</v>
      </c>
      <c r="Q352" s="4">
        <f t="shared" si="71"/>
        <v>12</v>
      </c>
      <c r="R352" s="8">
        <f t="shared" si="72"/>
        <v>0</v>
      </c>
      <c r="S352" s="8">
        <f t="shared" si="73"/>
        <v>0</v>
      </c>
      <c r="T352" s="8">
        <f t="shared" si="74"/>
        <v>0</v>
      </c>
      <c r="U352" s="8">
        <f t="shared" si="75"/>
        <v>0</v>
      </c>
      <c r="V352" s="8">
        <f t="shared" si="76"/>
        <v>0.44854635670475146</v>
      </c>
    </row>
    <row r="353" spans="1:22" x14ac:dyDescent="0.25">
      <c r="A353" t="s">
        <v>579</v>
      </c>
      <c r="B353">
        <v>2015</v>
      </c>
      <c r="C353">
        <v>2016</v>
      </c>
      <c r="D353">
        <v>2016</v>
      </c>
      <c r="E353" s="7">
        <v>0</v>
      </c>
      <c r="F353" s="7">
        <v>0.66358286935633803</v>
      </c>
      <c r="G353" s="7">
        <v>0</v>
      </c>
      <c r="H353" s="7">
        <v>0</v>
      </c>
      <c r="I353" s="4">
        <f>1</f>
        <v>1</v>
      </c>
      <c r="J353" s="4">
        <f t="shared" si="77"/>
        <v>0</v>
      </c>
      <c r="K353" s="4">
        <f t="shared" si="65"/>
        <v>1</v>
      </c>
      <c r="L353" s="4">
        <f t="shared" si="66"/>
        <v>0</v>
      </c>
      <c r="M353" s="4">
        <f t="shared" si="67"/>
        <v>0</v>
      </c>
      <c r="N353" s="4">
        <f t="shared" si="68"/>
        <v>1</v>
      </c>
      <c r="O353" s="4">
        <f t="shared" si="69"/>
        <v>0</v>
      </c>
      <c r="P353" s="4">
        <f t="shared" si="70"/>
        <v>24</v>
      </c>
      <c r="Q353" s="4">
        <f t="shared" si="71"/>
        <v>12</v>
      </c>
      <c r="R353" s="8">
        <f t="shared" si="72"/>
        <v>0</v>
      </c>
      <c r="S353" s="8">
        <f t="shared" si="73"/>
        <v>0</v>
      </c>
      <c r="T353" s="8">
        <f t="shared" si="74"/>
        <v>0</v>
      </c>
      <c r="U353" s="8">
        <f t="shared" si="75"/>
        <v>0</v>
      </c>
      <c r="V353" s="8">
        <f t="shared" si="76"/>
        <v>0.66358286935633803</v>
      </c>
    </row>
    <row r="354" spans="1:22" x14ac:dyDescent="0.25">
      <c r="A354" t="s">
        <v>580</v>
      </c>
      <c r="B354">
        <v>2011</v>
      </c>
      <c r="C354">
        <v>2016</v>
      </c>
      <c r="D354">
        <v>2017</v>
      </c>
      <c r="E354" s="7">
        <v>0</v>
      </c>
      <c r="F354" s="7">
        <v>0</v>
      </c>
      <c r="G354" s="7">
        <v>0</v>
      </c>
      <c r="H354" s="7">
        <v>0</v>
      </c>
      <c r="I354" s="4">
        <f>1</f>
        <v>1</v>
      </c>
      <c r="J354" s="4">
        <f t="shared" si="77"/>
        <v>0</v>
      </c>
      <c r="K354" s="4">
        <f t="shared" si="65"/>
        <v>1</v>
      </c>
      <c r="L354" s="4">
        <f t="shared" si="66"/>
        <v>0</v>
      </c>
      <c r="M354" s="4">
        <f t="shared" si="67"/>
        <v>0</v>
      </c>
      <c r="N354" s="4">
        <f t="shared" si="68"/>
        <v>0</v>
      </c>
      <c r="O354" s="4">
        <f t="shared" si="69"/>
        <v>1</v>
      </c>
      <c r="P354" s="4">
        <f t="shared" si="70"/>
        <v>72</v>
      </c>
      <c r="Q354" s="4">
        <f t="shared" si="71"/>
        <v>24</v>
      </c>
      <c r="R354" s="8">
        <f t="shared" si="72"/>
        <v>0</v>
      </c>
      <c r="S354" s="8">
        <f t="shared" si="73"/>
        <v>0</v>
      </c>
      <c r="T354" s="8">
        <f t="shared" si="74"/>
        <v>0</v>
      </c>
      <c r="U354" s="8">
        <f t="shared" si="75"/>
        <v>0</v>
      </c>
      <c r="V354" s="8">
        <f t="shared" si="76"/>
        <v>0</v>
      </c>
    </row>
    <row r="355" spans="1:22" x14ac:dyDescent="0.25">
      <c r="A355" t="s">
        <v>581</v>
      </c>
      <c r="B355">
        <v>2011</v>
      </c>
      <c r="C355">
        <v>2016</v>
      </c>
      <c r="D355">
        <v>2016</v>
      </c>
      <c r="E355" s="7">
        <v>0</v>
      </c>
      <c r="F355" s="7">
        <v>0.51662813706217137</v>
      </c>
      <c r="G355" s="7">
        <v>0</v>
      </c>
      <c r="H355" s="7">
        <v>0</v>
      </c>
      <c r="I355" s="4">
        <f>1</f>
        <v>1</v>
      </c>
      <c r="J355" s="4">
        <f t="shared" si="77"/>
        <v>0</v>
      </c>
      <c r="K355" s="4">
        <f t="shared" si="65"/>
        <v>1</v>
      </c>
      <c r="L355" s="4">
        <f t="shared" si="66"/>
        <v>0</v>
      </c>
      <c r="M355" s="4">
        <f t="shared" si="67"/>
        <v>0</v>
      </c>
      <c r="N355" s="4">
        <f t="shared" si="68"/>
        <v>1</v>
      </c>
      <c r="O355" s="4">
        <f t="shared" si="69"/>
        <v>0</v>
      </c>
      <c r="P355" s="4">
        <f t="shared" si="70"/>
        <v>72</v>
      </c>
      <c r="Q355" s="4">
        <f t="shared" si="71"/>
        <v>12</v>
      </c>
      <c r="R355" s="8">
        <f t="shared" si="72"/>
        <v>0</v>
      </c>
      <c r="S355" s="8">
        <f t="shared" si="73"/>
        <v>0</v>
      </c>
      <c r="T355" s="8">
        <f t="shared" si="74"/>
        <v>0</v>
      </c>
      <c r="U355" s="8">
        <f t="shared" si="75"/>
        <v>0</v>
      </c>
      <c r="V355" s="8">
        <f t="shared" si="76"/>
        <v>0.51662813706217137</v>
      </c>
    </row>
    <row r="356" spans="1:22" x14ac:dyDescent="0.25">
      <c r="A356" t="s">
        <v>582</v>
      </c>
      <c r="B356">
        <v>2016</v>
      </c>
      <c r="C356">
        <v>2016</v>
      </c>
      <c r="D356">
        <v>2017</v>
      </c>
      <c r="E356" s="7">
        <v>0</v>
      </c>
      <c r="F356" s="7">
        <v>3.963739285309765</v>
      </c>
      <c r="G356" s="7">
        <v>0</v>
      </c>
      <c r="H356" s="7">
        <v>0</v>
      </c>
      <c r="I356" s="4">
        <f>1</f>
        <v>1</v>
      </c>
      <c r="J356" s="4">
        <f t="shared" si="77"/>
        <v>0</v>
      </c>
      <c r="K356" s="4">
        <f t="shared" si="65"/>
        <v>1</v>
      </c>
      <c r="L356" s="4">
        <f t="shared" si="66"/>
        <v>0</v>
      </c>
      <c r="M356" s="4">
        <f t="shared" si="67"/>
        <v>0</v>
      </c>
      <c r="N356" s="4">
        <f t="shared" si="68"/>
        <v>1</v>
      </c>
      <c r="O356" s="4">
        <f t="shared" si="69"/>
        <v>0</v>
      </c>
      <c r="P356" s="4">
        <f t="shared" si="70"/>
        <v>12</v>
      </c>
      <c r="Q356" s="4">
        <f t="shared" si="71"/>
        <v>24</v>
      </c>
      <c r="R356" s="8">
        <f t="shared" si="72"/>
        <v>0</v>
      </c>
      <c r="S356" s="8">
        <f t="shared" si="73"/>
        <v>0</v>
      </c>
      <c r="T356" s="8">
        <f t="shared" si="74"/>
        <v>0</v>
      </c>
      <c r="U356" s="8">
        <f t="shared" si="75"/>
        <v>0</v>
      </c>
      <c r="V356" s="8">
        <f t="shared" si="76"/>
        <v>3.963739285309765</v>
      </c>
    </row>
    <row r="357" spans="1:22" x14ac:dyDescent="0.25">
      <c r="A357" t="s">
        <v>583</v>
      </c>
      <c r="B357">
        <v>2011</v>
      </c>
      <c r="C357">
        <v>2016</v>
      </c>
      <c r="E357" s="7">
        <v>0</v>
      </c>
      <c r="F357" s="7">
        <v>0</v>
      </c>
      <c r="G357" s="7">
        <v>65.118977504349971</v>
      </c>
      <c r="H357" s="7">
        <v>128.89370155308222</v>
      </c>
      <c r="I357" s="4">
        <f>1</f>
        <v>1</v>
      </c>
      <c r="J357" s="4">
        <f t="shared" si="77"/>
        <v>1</v>
      </c>
      <c r="K357" s="4">
        <f t="shared" si="65"/>
        <v>0</v>
      </c>
      <c r="L357" s="4">
        <f t="shared" si="66"/>
        <v>0</v>
      </c>
      <c r="M357" s="4">
        <f t="shared" si="67"/>
        <v>0</v>
      </c>
      <c r="N357" s="4">
        <f t="shared" si="68"/>
        <v>0</v>
      </c>
      <c r="O357" s="4">
        <f t="shared" si="69"/>
        <v>0</v>
      </c>
      <c r="P357" s="4">
        <f t="shared" si="70"/>
        <v>72</v>
      </c>
      <c r="Q357" s="4">
        <f t="shared" si="71"/>
        <v>-24180</v>
      </c>
      <c r="R357" s="8">
        <f t="shared" si="72"/>
        <v>0</v>
      </c>
      <c r="S357" s="8">
        <f t="shared" si="73"/>
        <v>0</v>
      </c>
      <c r="T357" s="8">
        <f t="shared" si="74"/>
        <v>0</v>
      </c>
      <c r="U357" s="8">
        <f t="shared" si="75"/>
        <v>0</v>
      </c>
      <c r="V357" s="8">
        <f t="shared" si="76"/>
        <v>0</v>
      </c>
    </row>
    <row r="358" spans="1:22" x14ac:dyDescent="0.25">
      <c r="A358" t="s">
        <v>584</v>
      </c>
      <c r="B358">
        <v>2015</v>
      </c>
      <c r="C358">
        <v>2016</v>
      </c>
      <c r="D358">
        <v>2016</v>
      </c>
      <c r="E358" s="7">
        <v>0</v>
      </c>
      <c r="F358" s="7">
        <v>0.92984727823874957</v>
      </c>
      <c r="G358" s="7">
        <v>0</v>
      </c>
      <c r="H358" s="7">
        <v>0</v>
      </c>
      <c r="I358" s="4">
        <f>1</f>
        <v>1</v>
      </c>
      <c r="J358" s="4">
        <f t="shared" si="77"/>
        <v>0</v>
      </c>
      <c r="K358" s="4">
        <f t="shared" si="65"/>
        <v>1</v>
      </c>
      <c r="L358" s="4">
        <f t="shared" si="66"/>
        <v>0</v>
      </c>
      <c r="M358" s="4">
        <f t="shared" si="67"/>
        <v>0</v>
      </c>
      <c r="N358" s="4">
        <f t="shared" si="68"/>
        <v>1</v>
      </c>
      <c r="O358" s="4">
        <f t="shared" si="69"/>
        <v>0</v>
      </c>
      <c r="P358" s="4">
        <f t="shared" si="70"/>
        <v>24</v>
      </c>
      <c r="Q358" s="4">
        <f t="shared" si="71"/>
        <v>12</v>
      </c>
      <c r="R358" s="8">
        <f t="shared" si="72"/>
        <v>0</v>
      </c>
      <c r="S358" s="8">
        <f t="shared" si="73"/>
        <v>0</v>
      </c>
      <c r="T358" s="8">
        <f t="shared" si="74"/>
        <v>0</v>
      </c>
      <c r="U358" s="8">
        <f t="shared" si="75"/>
        <v>0</v>
      </c>
      <c r="V358" s="8">
        <f t="shared" si="76"/>
        <v>0.92984727823874957</v>
      </c>
    </row>
    <row r="359" spans="1:22" x14ac:dyDescent="0.25">
      <c r="A359" t="s">
        <v>585</v>
      </c>
      <c r="B359">
        <v>2012</v>
      </c>
      <c r="C359">
        <v>2016</v>
      </c>
      <c r="D359">
        <v>2016</v>
      </c>
      <c r="E359" s="7">
        <v>0</v>
      </c>
      <c r="F359" s="7">
        <v>0</v>
      </c>
      <c r="G359" s="7">
        <v>0</v>
      </c>
      <c r="H359" s="7">
        <v>0</v>
      </c>
      <c r="I359" s="4">
        <f>1</f>
        <v>1</v>
      </c>
      <c r="J359" s="4">
        <f t="shared" si="77"/>
        <v>0</v>
      </c>
      <c r="K359" s="4">
        <f t="shared" si="65"/>
        <v>1</v>
      </c>
      <c r="L359" s="4">
        <f t="shared" si="66"/>
        <v>0</v>
      </c>
      <c r="M359" s="4">
        <f t="shared" si="67"/>
        <v>0</v>
      </c>
      <c r="N359" s="4">
        <f t="shared" si="68"/>
        <v>0</v>
      </c>
      <c r="O359" s="4">
        <f t="shared" si="69"/>
        <v>1</v>
      </c>
      <c r="P359" s="4">
        <f t="shared" si="70"/>
        <v>60</v>
      </c>
      <c r="Q359" s="4">
        <f t="shared" si="71"/>
        <v>12</v>
      </c>
      <c r="R359" s="8">
        <f t="shared" si="72"/>
        <v>0</v>
      </c>
      <c r="S359" s="8">
        <f t="shared" si="73"/>
        <v>0</v>
      </c>
      <c r="T359" s="8">
        <f t="shared" si="74"/>
        <v>0</v>
      </c>
      <c r="U359" s="8">
        <f t="shared" si="75"/>
        <v>0</v>
      </c>
      <c r="V359" s="8">
        <f t="shared" si="76"/>
        <v>0</v>
      </c>
    </row>
    <row r="360" spans="1:22" x14ac:dyDescent="0.25">
      <c r="A360" t="s">
        <v>586</v>
      </c>
      <c r="B360">
        <v>2015</v>
      </c>
      <c r="C360">
        <v>2017</v>
      </c>
      <c r="D360">
        <v>2018</v>
      </c>
      <c r="E360" s="7">
        <v>0</v>
      </c>
      <c r="F360" s="7">
        <v>8.3559170480077061</v>
      </c>
      <c r="G360" s="7">
        <v>0</v>
      </c>
      <c r="H360" s="7">
        <v>0</v>
      </c>
      <c r="I360" s="4">
        <f>1</f>
        <v>1</v>
      </c>
      <c r="J360" s="4">
        <f t="shared" si="77"/>
        <v>0</v>
      </c>
      <c r="K360" s="4">
        <f t="shared" si="65"/>
        <v>1</v>
      </c>
      <c r="L360" s="4">
        <f t="shared" si="66"/>
        <v>0</v>
      </c>
      <c r="M360" s="4">
        <f t="shared" si="67"/>
        <v>0</v>
      </c>
      <c r="N360" s="4">
        <f t="shared" si="68"/>
        <v>1</v>
      </c>
      <c r="O360" s="4">
        <f t="shared" si="69"/>
        <v>0</v>
      </c>
      <c r="P360" s="4">
        <f t="shared" si="70"/>
        <v>36</v>
      </c>
      <c r="Q360" s="4">
        <f t="shared" si="71"/>
        <v>24</v>
      </c>
      <c r="R360" s="8">
        <f t="shared" si="72"/>
        <v>0</v>
      </c>
      <c r="S360" s="8">
        <f t="shared" si="73"/>
        <v>0</v>
      </c>
      <c r="T360" s="8">
        <f t="shared" si="74"/>
        <v>0</v>
      </c>
      <c r="U360" s="8">
        <f t="shared" si="75"/>
        <v>0</v>
      </c>
      <c r="V360" s="8">
        <f t="shared" si="76"/>
        <v>8.3559170480077061</v>
      </c>
    </row>
    <row r="361" spans="1:22" x14ac:dyDescent="0.25">
      <c r="A361" t="s">
        <v>587</v>
      </c>
      <c r="B361">
        <v>2013</v>
      </c>
      <c r="C361">
        <v>2017</v>
      </c>
      <c r="E361" s="7">
        <v>0</v>
      </c>
      <c r="F361" s="7">
        <v>0</v>
      </c>
      <c r="G361" s="7">
        <v>23.5240289417948</v>
      </c>
      <c r="H361" s="7">
        <v>17.922483883990033</v>
      </c>
      <c r="I361" s="4">
        <f>1</f>
        <v>1</v>
      </c>
      <c r="J361" s="4">
        <f t="shared" si="77"/>
        <v>1</v>
      </c>
      <c r="K361" s="4">
        <f t="shared" si="65"/>
        <v>0</v>
      </c>
      <c r="L361" s="4">
        <f t="shared" si="66"/>
        <v>0</v>
      </c>
      <c r="M361" s="4">
        <f t="shared" si="67"/>
        <v>0</v>
      </c>
      <c r="N361" s="4">
        <f t="shared" si="68"/>
        <v>0</v>
      </c>
      <c r="O361" s="4">
        <f t="shared" si="69"/>
        <v>0</v>
      </c>
      <c r="P361" s="4">
        <f t="shared" si="70"/>
        <v>60</v>
      </c>
      <c r="Q361" s="4">
        <f t="shared" si="71"/>
        <v>-24192</v>
      </c>
      <c r="R361" s="8">
        <f t="shared" si="72"/>
        <v>0</v>
      </c>
      <c r="S361" s="8">
        <f t="shared" si="73"/>
        <v>0</v>
      </c>
      <c r="T361" s="8">
        <f t="shared" si="74"/>
        <v>0</v>
      </c>
      <c r="U361" s="8">
        <f t="shared" si="75"/>
        <v>0</v>
      </c>
      <c r="V361" s="8">
        <f t="shared" si="76"/>
        <v>0</v>
      </c>
    </row>
    <row r="362" spans="1:22" x14ac:dyDescent="0.25">
      <c r="A362" t="s">
        <v>588</v>
      </c>
      <c r="B362">
        <v>2013</v>
      </c>
      <c r="C362">
        <v>2017</v>
      </c>
      <c r="D362">
        <v>2018</v>
      </c>
      <c r="E362" s="7">
        <v>0</v>
      </c>
      <c r="F362" s="7">
        <v>0</v>
      </c>
      <c r="G362" s="7">
        <v>0</v>
      </c>
      <c r="H362" s="7">
        <v>0</v>
      </c>
      <c r="I362" s="4">
        <f>1</f>
        <v>1</v>
      </c>
      <c r="J362" s="4">
        <f t="shared" si="77"/>
        <v>0</v>
      </c>
      <c r="K362" s="4">
        <f t="shared" si="65"/>
        <v>1</v>
      </c>
      <c r="L362" s="4">
        <f t="shared" si="66"/>
        <v>0</v>
      </c>
      <c r="M362" s="4">
        <f t="shared" si="67"/>
        <v>0</v>
      </c>
      <c r="N362" s="4">
        <f t="shared" si="68"/>
        <v>0</v>
      </c>
      <c r="O362" s="4">
        <f t="shared" si="69"/>
        <v>1</v>
      </c>
      <c r="P362" s="4">
        <f t="shared" si="70"/>
        <v>60</v>
      </c>
      <c r="Q362" s="4">
        <f t="shared" si="71"/>
        <v>24</v>
      </c>
      <c r="R362" s="8">
        <f t="shared" si="72"/>
        <v>0</v>
      </c>
      <c r="S362" s="8">
        <f t="shared" si="73"/>
        <v>0</v>
      </c>
      <c r="T362" s="8">
        <f t="shared" si="74"/>
        <v>0</v>
      </c>
      <c r="U362" s="8">
        <f t="shared" si="75"/>
        <v>0</v>
      </c>
      <c r="V362" s="8">
        <f t="shared" si="76"/>
        <v>0</v>
      </c>
    </row>
    <row r="363" spans="1:22" x14ac:dyDescent="0.25">
      <c r="A363" t="s">
        <v>589</v>
      </c>
      <c r="B363">
        <v>2017</v>
      </c>
      <c r="C363">
        <v>2017</v>
      </c>
      <c r="E363" s="7">
        <v>0</v>
      </c>
      <c r="F363" s="7">
        <v>0</v>
      </c>
      <c r="G363" s="7">
        <v>32.181384873118695</v>
      </c>
      <c r="H363" s="7">
        <v>39.731886834029531</v>
      </c>
      <c r="I363" s="4">
        <f>1</f>
        <v>1</v>
      </c>
      <c r="J363" s="4">
        <f t="shared" si="77"/>
        <v>1</v>
      </c>
      <c r="K363" s="4">
        <f t="shared" si="65"/>
        <v>0</v>
      </c>
      <c r="L363" s="4">
        <f t="shared" si="66"/>
        <v>0</v>
      </c>
      <c r="M363" s="4">
        <f t="shared" si="67"/>
        <v>0</v>
      </c>
      <c r="N363" s="4">
        <f t="shared" si="68"/>
        <v>0</v>
      </c>
      <c r="O363" s="4">
        <f t="shared" si="69"/>
        <v>0</v>
      </c>
      <c r="P363" s="4">
        <f t="shared" si="70"/>
        <v>12</v>
      </c>
      <c r="Q363" s="4">
        <f t="shared" si="71"/>
        <v>-24192</v>
      </c>
      <c r="R363" s="8">
        <f t="shared" si="72"/>
        <v>0</v>
      </c>
      <c r="S363" s="8">
        <f t="shared" si="73"/>
        <v>0</v>
      </c>
      <c r="T363" s="8">
        <f t="shared" si="74"/>
        <v>0</v>
      </c>
      <c r="U363" s="8">
        <f t="shared" si="75"/>
        <v>0</v>
      </c>
      <c r="V363" s="8">
        <f t="shared" si="76"/>
        <v>0</v>
      </c>
    </row>
    <row r="364" spans="1:22" x14ac:dyDescent="0.25">
      <c r="A364" t="s">
        <v>590</v>
      </c>
      <c r="B364">
        <v>2014</v>
      </c>
      <c r="C364">
        <v>2017</v>
      </c>
      <c r="E364" s="7">
        <v>0</v>
      </c>
      <c r="F364" s="7">
        <v>0</v>
      </c>
      <c r="G364" s="7">
        <v>30.5929740941319</v>
      </c>
      <c r="H364" s="7">
        <v>24.947133151004909</v>
      </c>
      <c r="I364" s="4">
        <f>1</f>
        <v>1</v>
      </c>
      <c r="J364" s="4">
        <f t="shared" si="77"/>
        <v>1</v>
      </c>
      <c r="K364" s="4">
        <f t="shared" si="65"/>
        <v>0</v>
      </c>
      <c r="L364" s="4">
        <f t="shared" si="66"/>
        <v>0</v>
      </c>
      <c r="M364" s="4">
        <f t="shared" si="67"/>
        <v>0</v>
      </c>
      <c r="N364" s="4">
        <f t="shared" si="68"/>
        <v>0</v>
      </c>
      <c r="O364" s="4">
        <f t="shared" si="69"/>
        <v>0</v>
      </c>
      <c r="P364" s="4">
        <f t="shared" si="70"/>
        <v>48</v>
      </c>
      <c r="Q364" s="4">
        <f t="shared" si="71"/>
        <v>-24192</v>
      </c>
      <c r="R364" s="8">
        <f t="shared" si="72"/>
        <v>0</v>
      </c>
      <c r="S364" s="8">
        <f t="shared" si="73"/>
        <v>0</v>
      </c>
      <c r="T364" s="8">
        <f t="shared" si="74"/>
        <v>0</v>
      </c>
      <c r="U364" s="8">
        <f t="shared" si="75"/>
        <v>0</v>
      </c>
      <c r="V364" s="8">
        <f t="shared" si="76"/>
        <v>0</v>
      </c>
    </row>
    <row r="365" spans="1:22" x14ac:dyDescent="0.25">
      <c r="A365" t="s">
        <v>591</v>
      </c>
      <c r="B365">
        <v>2013</v>
      </c>
      <c r="C365">
        <v>2017</v>
      </c>
      <c r="D365">
        <v>2017</v>
      </c>
      <c r="E365" s="7">
        <v>0</v>
      </c>
      <c r="F365" s="7">
        <v>0.53725299316513531</v>
      </c>
      <c r="G365" s="7">
        <v>0</v>
      </c>
      <c r="H365" s="7">
        <v>0</v>
      </c>
      <c r="I365" s="4">
        <f>1</f>
        <v>1</v>
      </c>
      <c r="J365" s="4">
        <f t="shared" si="77"/>
        <v>0</v>
      </c>
      <c r="K365" s="4">
        <f t="shared" si="65"/>
        <v>1</v>
      </c>
      <c r="L365" s="4">
        <f t="shared" si="66"/>
        <v>0</v>
      </c>
      <c r="M365" s="4">
        <f t="shared" si="67"/>
        <v>0</v>
      </c>
      <c r="N365" s="4">
        <f t="shared" si="68"/>
        <v>1</v>
      </c>
      <c r="O365" s="4">
        <f t="shared" si="69"/>
        <v>0</v>
      </c>
      <c r="P365" s="4">
        <f t="shared" si="70"/>
        <v>60</v>
      </c>
      <c r="Q365" s="4">
        <f t="shared" si="71"/>
        <v>12</v>
      </c>
      <c r="R365" s="8">
        <f t="shared" si="72"/>
        <v>0</v>
      </c>
      <c r="S365" s="8">
        <f t="shared" si="73"/>
        <v>0</v>
      </c>
      <c r="T365" s="8">
        <f t="shared" si="74"/>
        <v>0</v>
      </c>
      <c r="U365" s="8">
        <f t="shared" si="75"/>
        <v>0</v>
      </c>
      <c r="V365" s="8">
        <f t="shared" si="76"/>
        <v>0.53725299316513531</v>
      </c>
    </row>
    <row r="366" spans="1:22" x14ac:dyDescent="0.25">
      <c r="A366" t="s">
        <v>592</v>
      </c>
      <c r="B366">
        <v>2014</v>
      </c>
      <c r="C366">
        <v>2017</v>
      </c>
      <c r="D366">
        <v>2017</v>
      </c>
      <c r="E366" s="7">
        <v>0</v>
      </c>
      <c r="F366" s="7">
        <v>0</v>
      </c>
      <c r="G366" s="7">
        <v>0</v>
      </c>
      <c r="H366" s="7">
        <v>0</v>
      </c>
      <c r="I366" s="4">
        <f>1</f>
        <v>1</v>
      </c>
      <c r="J366" s="4">
        <f t="shared" si="77"/>
        <v>0</v>
      </c>
      <c r="K366" s="4">
        <f t="shared" si="65"/>
        <v>1</v>
      </c>
      <c r="L366" s="4">
        <f t="shared" si="66"/>
        <v>0</v>
      </c>
      <c r="M366" s="4">
        <f t="shared" si="67"/>
        <v>0</v>
      </c>
      <c r="N366" s="4">
        <f t="shared" si="68"/>
        <v>0</v>
      </c>
      <c r="O366" s="4">
        <f t="shared" si="69"/>
        <v>1</v>
      </c>
      <c r="P366" s="4">
        <f t="shared" si="70"/>
        <v>48</v>
      </c>
      <c r="Q366" s="4">
        <f t="shared" si="71"/>
        <v>12</v>
      </c>
      <c r="R366" s="8">
        <f t="shared" si="72"/>
        <v>0</v>
      </c>
      <c r="S366" s="8">
        <f t="shared" si="73"/>
        <v>0</v>
      </c>
      <c r="T366" s="8">
        <f t="shared" si="74"/>
        <v>0</v>
      </c>
      <c r="U366" s="8">
        <f t="shared" si="75"/>
        <v>0</v>
      </c>
      <c r="V366" s="8">
        <f t="shared" si="76"/>
        <v>0</v>
      </c>
    </row>
    <row r="367" spans="1:22" x14ac:dyDescent="0.25">
      <c r="A367" t="s">
        <v>593</v>
      </c>
      <c r="B367">
        <v>2013</v>
      </c>
      <c r="C367">
        <v>2017</v>
      </c>
      <c r="E367" s="7">
        <v>0</v>
      </c>
      <c r="F367" s="7">
        <v>0</v>
      </c>
      <c r="G367" s="7">
        <v>30.302472292692432</v>
      </c>
      <c r="H367" s="7">
        <v>19.729307017468216</v>
      </c>
      <c r="I367" s="4">
        <f>1</f>
        <v>1</v>
      </c>
      <c r="J367" s="4">
        <f t="shared" si="77"/>
        <v>1</v>
      </c>
      <c r="K367" s="4">
        <f t="shared" si="65"/>
        <v>0</v>
      </c>
      <c r="L367" s="4">
        <f t="shared" si="66"/>
        <v>0</v>
      </c>
      <c r="M367" s="4">
        <f t="shared" si="67"/>
        <v>0</v>
      </c>
      <c r="N367" s="4">
        <f t="shared" si="68"/>
        <v>0</v>
      </c>
      <c r="O367" s="4">
        <f t="shared" si="69"/>
        <v>0</v>
      </c>
      <c r="P367" s="4">
        <f t="shared" si="70"/>
        <v>60</v>
      </c>
      <c r="Q367" s="4">
        <f t="shared" si="71"/>
        <v>-24192</v>
      </c>
      <c r="R367" s="8">
        <f t="shared" si="72"/>
        <v>0</v>
      </c>
      <c r="S367" s="8">
        <f t="shared" si="73"/>
        <v>0</v>
      </c>
      <c r="T367" s="8">
        <f t="shared" si="74"/>
        <v>0</v>
      </c>
      <c r="U367" s="8">
        <f t="shared" si="75"/>
        <v>0</v>
      </c>
      <c r="V367" s="8">
        <f t="shared" si="76"/>
        <v>0</v>
      </c>
    </row>
    <row r="368" spans="1:22" x14ac:dyDescent="0.25">
      <c r="A368" t="s">
        <v>594</v>
      </c>
      <c r="B368">
        <v>2015</v>
      </c>
      <c r="C368">
        <v>2017</v>
      </c>
      <c r="E368" s="7">
        <v>0</v>
      </c>
      <c r="F368" s="7">
        <v>0</v>
      </c>
      <c r="G368" s="7">
        <v>36.780316740525677</v>
      </c>
      <c r="H368" s="7">
        <v>85.452055968688839</v>
      </c>
      <c r="I368" s="4">
        <f>1</f>
        <v>1</v>
      </c>
      <c r="J368" s="4">
        <f t="shared" si="77"/>
        <v>1</v>
      </c>
      <c r="K368" s="4">
        <f t="shared" si="65"/>
        <v>0</v>
      </c>
      <c r="L368" s="4">
        <f t="shared" si="66"/>
        <v>0</v>
      </c>
      <c r="M368" s="4">
        <f t="shared" si="67"/>
        <v>0</v>
      </c>
      <c r="N368" s="4">
        <f t="shared" si="68"/>
        <v>0</v>
      </c>
      <c r="O368" s="4">
        <f t="shared" si="69"/>
        <v>0</v>
      </c>
      <c r="P368" s="4">
        <f t="shared" si="70"/>
        <v>36</v>
      </c>
      <c r="Q368" s="4">
        <f t="shared" si="71"/>
        <v>-24192</v>
      </c>
      <c r="R368" s="8">
        <f t="shared" si="72"/>
        <v>0</v>
      </c>
      <c r="S368" s="8">
        <f t="shared" si="73"/>
        <v>0</v>
      </c>
      <c r="T368" s="8">
        <f t="shared" si="74"/>
        <v>0</v>
      </c>
      <c r="U368" s="8">
        <f t="shared" si="75"/>
        <v>0</v>
      </c>
      <c r="V368" s="8">
        <f t="shared" si="76"/>
        <v>0</v>
      </c>
    </row>
    <row r="369" spans="1:22" x14ac:dyDescent="0.25">
      <c r="A369" t="s">
        <v>595</v>
      </c>
      <c r="B369">
        <v>2015</v>
      </c>
      <c r="C369">
        <v>2017</v>
      </c>
      <c r="E369" s="7">
        <v>0</v>
      </c>
      <c r="F369" s="7">
        <v>0</v>
      </c>
      <c r="G369" s="7">
        <v>68.654690292708665</v>
      </c>
      <c r="H369" s="7">
        <v>78.234579032657294</v>
      </c>
      <c r="I369" s="4">
        <f>1</f>
        <v>1</v>
      </c>
      <c r="J369" s="4">
        <f t="shared" si="77"/>
        <v>1</v>
      </c>
      <c r="K369" s="4">
        <f t="shared" si="65"/>
        <v>0</v>
      </c>
      <c r="L369" s="4">
        <f t="shared" si="66"/>
        <v>0</v>
      </c>
      <c r="M369" s="4">
        <f t="shared" si="67"/>
        <v>0</v>
      </c>
      <c r="N369" s="4">
        <f t="shared" si="68"/>
        <v>0</v>
      </c>
      <c r="O369" s="4">
        <f t="shared" si="69"/>
        <v>0</v>
      </c>
      <c r="P369" s="4">
        <f t="shared" si="70"/>
        <v>36</v>
      </c>
      <c r="Q369" s="4">
        <f t="shared" si="71"/>
        <v>-24192</v>
      </c>
      <c r="R369" s="8">
        <f t="shared" si="72"/>
        <v>0</v>
      </c>
      <c r="S369" s="8">
        <f t="shared" si="73"/>
        <v>0</v>
      </c>
      <c r="T369" s="8">
        <f t="shared" si="74"/>
        <v>0</v>
      </c>
      <c r="U369" s="8">
        <f t="shared" si="75"/>
        <v>0</v>
      </c>
      <c r="V369" s="8">
        <f t="shared" si="76"/>
        <v>0</v>
      </c>
    </row>
    <row r="370" spans="1:22" x14ac:dyDescent="0.25">
      <c r="A370" t="s">
        <v>596</v>
      </c>
      <c r="B370">
        <v>2017</v>
      </c>
      <c r="C370">
        <v>2017</v>
      </c>
      <c r="D370">
        <v>2019</v>
      </c>
      <c r="E370" s="7">
        <v>0</v>
      </c>
      <c r="F370" s="7">
        <v>7.3853972468450202</v>
      </c>
      <c r="G370" s="7">
        <v>0</v>
      </c>
      <c r="H370" s="7">
        <v>0</v>
      </c>
      <c r="I370" s="4">
        <f>1</f>
        <v>1</v>
      </c>
      <c r="J370" s="4">
        <f t="shared" si="77"/>
        <v>0</v>
      </c>
      <c r="K370" s="4">
        <f t="shared" si="65"/>
        <v>1</v>
      </c>
      <c r="L370" s="4">
        <f t="shared" si="66"/>
        <v>0</v>
      </c>
      <c r="M370" s="4">
        <f t="shared" si="67"/>
        <v>0</v>
      </c>
      <c r="N370" s="4">
        <f t="shared" si="68"/>
        <v>1</v>
      </c>
      <c r="O370" s="4">
        <f t="shared" si="69"/>
        <v>0</v>
      </c>
      <c r="P370" s="4">
        <f t="shared" si="70"/>
        <v>12</v>
      </c>
      <c r="Q370" s="4">
        <f t="shared" si="71"/>
        <v>36</v>
      </c>
      <c r="R370" s="8">
        <f t="shared" si="72"/>
        <v>0</v>
      </c>
      <c r="S370" s="8">
        <f t="shared" si="73"/>
        <v>0</v>
      </c>
      <c r="T370" s="8">
        <f t="shared" si="74"/>
        <v>0</v>
      </c>
      <c r="U370" s="8">
        <f t="shared" si="75"/>
        <v>0</v>
      </c>
      <c r="V370" s="8">
        <f t="shared" si="76"/>
        <v>7.3853972468450202</v>
      </c>
    </row>
    <row r="371" spans="1:22" x14ac:dyDescent="0.25">
      <c r="A371" t="s">
        <v>597</v>
      </c>
      <c r="B371">
        <v>2014</v>
      </c>
      <c r="C371">
        <v>2017</v>
      </c>
      <c r="D371">
        <v>2017</v>
      </c>
      <c r="E371" s="7">
        <v>0</v>
      </c>
      <c r="F371" s="7">
        <v>0</v>
      </c>
      <c r="G371" s="7">
        <v>0</v>
      </c>
      <c r="H371" s="7">
        <v>0</v>
      </c>
      <c r="I371" s="4">
        <f>1</f>
        <v>1</v>
      </c>
      <c r="J371" s="4">
        <f t="shared" si="77"/>
        <v>0</v>
      </c>
      <c r="K371" s="4">
        <f t="shared" si="65"/>
        <v>1</v>
      </c>
      <c r="L371" s="4">
        <f t="shared" si="66"/>
        <v>0</v>
      </c>
      <c r="M371" s="4">
        <f t="shared" si="67"/>
        <v>0</v>
      </c>
      <c r="N371" s="4">
        <f t="shared" si="68"/>
        <v>0</v>
      </c>
      <c r="O371" s="4">
        <f t="shared" si="69"/>
        <v>1</v>
      </c>
      <c r="P371" s="4">
        <f t="shared" si="70"/>
        <v>48</v>
      </c>
      <c r="Q371" s="4">
        <f t="shared" si="71"/>
        <v>12</v>
      </c>
      <c r="R371" s="8">
        <f t="shared" si="72"/>
        <v>0</v>
      </c>
      <c r="S371" s="8">
        <f t="shared" si="73"/>
        <v>0</v>
      </c>
      <c r="T371" s="8">
        <f t="shared" si="74"/>
        <v>0</v>
      </c>
      <c r="U371" s="8">
        <f t="shared" si="75"/>
        <v>0</v>
      </c>
      <c r="V371" s="8">
        <f t="shared" si="76"/>
        <v>0</v>
      </c>
    </row>
    <row r="372" spans="1:22" x14ac:dyDescent="0.25">
      <c r="A372" t="s">
        <v>598</v>
      </c>
      <c r="B372">
        <v>2013</v>
      </c>
      <c r="C372">
        <v>2017</v>
      </c>
      <c r="E372" s="7">
        <v>0</v>
      </c>
      <c r="F372" s="7">
        <v>0</v>
      </c>
      <c r="G372" s="7">
        <v>41.225533056387192</v>
      </c>
      <c r="H372" s="7">
        <v>23.100492064876693</v>
      </c>
      <c r="I372" s="4">
        <f>1</f>
        <v>1</v>
      </c>
      <c r="J372" s="4">
        <f t="shared" si="77"/>
        <v>1</v>
      </c>
      <c r="K372" s="4">
        <f t="shared" si="65"/>
        <v>0</v>
      </c>
      <c r="L372" s="4">
        <f t="shared" si="66"/>
        <v>0</v>
      </c>
      <c r="M372" s="4">
        <f t="shared" si="67"/>
        <v>0</v>
      </c>
      <c r="N372" s="4">
        <f t="shared" si="68"/>
        <v>0</v>
      </c>
      <c r="O372" s="4">
        <f t="shared" si="69"/>
        <v>0</v>
      </c>
      <c r="P372" s="4">
        <f t="shared" si="70"/>
        <v>60</v>
      </c>
      <c r="Q372" s="4">
        <f t="shared" si="71"/>
        <v>-24192</v>
      </c>
      <c r="R372" s="8">
        <f t="shared" si="72"/>
        <v>0</v>
      </c>
      <c r="S372" s="8">
        <f t="shared" si="73"/>
        <v>0</v>
      </c>
      <c r="T372" s="8">
        <f t="shared" si="74"/>
        <v>0</v>
      </c>
      <c r="U372" s="8">
        <f t="shared" si="75"/>
        <v>0</v>
      </c>
      <c r="V372" s="8">
        <f t="shared" si="76"/>
        <v>0</v>
      </c>
    </row>
    <row r="373" spans="1:22" x14ac:dyDescent="0.25">
      <c r="A373" t="s">
        <v>599</v>
      </c>
      <c r="B373">
        <v>2014</v>
      </c>
      <c r="C373">
        <v>2017</v>
      </c>
      <c r="D373">
        <v>2019</v>
      </c>
      <c r="E373" s="7">
        <v>33.728262626210132</v>
      </c>
      <c r="F373" s="7">
        <v>25.706598420072389</v>
      </c>
      <c r="G373" s="7">
        <v>0</v>
      </c>
      <c r="H373" s="7">
        <v>0</v>
      </c>
      <c r="I373" s="4">
        <f>1</f>
        <v>1</v>
      </c>
      <c r="J373" s="4">
        <f t="shared" si="77"/>
        <v>0</v>
      </c>
      <c r="K373" s="4">
        <f t="shared" si="65"/>
        <v>1</v>
      </c>
      <c r="L373" s="4">
        <f t="shared" si="66"/>
        <v>1</v>
      </c>
      <c r="M373" s="4">
        <f t="shared" si="67"/>
        <v>0</v>
      </c>
      <c r="N373" s="4">
        <f t="shared" si="68"/>
        <v>0</v>
      </c>
      <c r="O373" s="4">
        <f t="shared" si="69"/>
        <v>0</v>
      </c>
      <c r="P373" s="4">
        <f t="shared" si="70"/>
        <v>48</v>
      </c>
      <c r="Q373" s="4">
        <f t="shared" si="71"/>
        <v>36</v>
      </c>
      <c r="R373" s="8">
        <f t="shared" si="72"/>
        <v>33.728262626210132</v>
      </c>
      <c r="S373" s="8">
        <f t="shared" si="73"/>
        <v>33.728262626210132</v>
      </c>
      <c r="T373" s="8">
        <f t="shared" si="74"/>
        <v>0</v>
      </c>
      <c r="U373" s="8">
        <f t="shared" si="75"/>
        <v>25.706598420072389</v>
      </c>
      <c r="V373" s="8">
        <f t="shared" si="76"/>
        <v>0</v>
      </c>
    </row>
    <row r="374" spans="1:22" x14ac:dyDescent="0.25">
      <c r="A374" t="s">
        <v>600</v>
      </c>
      <c r="B374">
        <v>2014</v>
      </c>
      <c r="C374">
        <v>2017</v>
      </c>
      <c r="E374" s="7">
        <v>0</v>
      </c>
      <c r="F374" s="7">
        <v>0</v>
      </c>
      <c r="G374" s="7">
        <v>37.755943329747105</v>
      </c>
      <c r="H374" s="7">
        <v>87.021190899887756</v>
      </c>
      <c r="I374" s="4">
        <f>1</f>
        <v>1</v>
      </c>
      <c r="J374" s="4">
        <f t="shared" si="77"/>
        <v>1</v>
      </c>
      <c r="K374" s="4">
        <f t="shared" si="65"/>
        <v>0</v>
      </c>
      <c r="L374" s="4">
        <f t="shared" si="66"/>
        <v>0</v>
      </c>
      <c r="M374" s="4">
        <f t="shared" si="67"/>
        <v>0</v>
      </c>
      <c r="N374" s="4">
        <f t="shared" si="68"/>
        <v>0</v>
      </c>
      <c r="O374" s="4">
        <f t="shared" si="69"/>
        <v>0</v>
      </c>
      <c r="P374" s="4">
        <f t="shared" si="70"/>
        <v>48</v>
      </c>
      <c r="Q374" s="4">
        <f t="shared" si="71"/>
        <v>-24192</v>
      </c>
      <c r="R374" s="8">
        <f t="shared" si="72"/>
        <v>0</v>
      </c>
      <c r="S374" s="8">
        <f t="shared" si="73"/>
        <v>0</v>
      </c>
      <c r="T374" s="8">
        <f t="shared" si="74"/>
        <v>0</v>
      </c>
      <c r="U374" s="8">
        <f t="shared" si="75"/>
        <v>0</v>
      </c>
      <c r="V374" s="8">
        <f t="shared" si="76"/>
        <v>0</v>
      </c>
    </row>
    <row r="375" spans="1:22" x14ac:dyDescent="0.25">
      <c r="A375" t="s">
        <v>601</v>
      </c>
      <c r="B375">
        <v>2013</v>
      </c>
      <c r="C375">
        <v>2017</v>
      </c>
      <c r="D375">
        <v>2018</v>
      </c>
      <c r="E375" s="7">
        <v>19.712007191395923</v>
      </c>
      <c r="F375" s="7">
        <v>16.945920698008752</v>
      </c>
      <c r="G375" s="7">
        <v>0</v>
      </c>
      <c r="H375" s="7">
        <v>0</v>
      </c>
      <c r="I375" s="4">
        <f>1</f>
        <v>1</v>
      </c>
      <c r="J375" s="4">
        <f t="shared" si="77"/>
        <v>0</v>
      </c>
      <c r="K375" s="4">
        <f t="shared" si="65"/>
        <v>1</v>
      </c>
      <c r="L375" s="4">
        <f t="shared" si="66"/>
        <v>1</v>
      </c>
      <c r="M375" s="4">
        <f t="shared" si="67"/>
        <v>0</v>
      </c>
      <c r="N375" s="4">
        <f t="shared" si="68"/>
        <v>0</v>
      </c>
      <c r="O375" s="4">
        <f t="shared" si="69"/>
        <v>0</v>
      </c>
      <c r="P375" s="4">
        <f t="shared" si="70"/>
        <v>60</v>
      </c>
      <c r="Q375" s="4">
        <f t="shared" si="71"/>
        <v>24</v>
      </c>
      <c r="R375" s="8">
        <f t="shared" si="72"/>
        <v>19.712007191395923</v>
      </c>
      <c r="S375" s="8">
        <f t="shared" si="73"/>
        <v>19.712007191395923</v>
      </c>
      <c r="T375" s="8">
        <f t="shared" si="74"/>
        <v>0</v>
      </c>
      <c r="U375" s="8">
        <f t="shared" si="75"/>
        <v>16.945920698008752</v>
      </c>
      <c r="V375" s="8">
        <f t="shared" si="76"/>
        <v>0</v>
      </c>
    </row>
    <row r="376" spans="1:22" x14ac:dyDescent="0.25">
      <c r="A376" t="s">
        <v>602</v>
      </c>
      <c r="B376">
        <v>2014</v>
      </c>
      <c r="C376">
        <v>2017</v>
      </c>
      <c r="D376">
        <v>2018</v>
      </c>
      <c r="E376" s="7">
        <v>0</v>
      </c>
      <c r="F376" s="7">
        <v>2.9692285530990912</v>
      </c>
      <c r="G376" s="7">
        <v>0</v>
      </c>
      <c r="H376" s="7">
        <v>0</v>
      </c>
      <c r="I376" s="4">
        <f>1</f>
        <v>1</v>
      </c>
      <c r="J376" s="4">
        <f t="shared" si="77"/>
        <v>0</v>
      </c>
      <c r="K376" s="4">
        <f t="shared" si="65"/>
        <v>1</v>
      </c>
      <c r="L376" s="4">
        <f t="shared" si="66"/>
        <v>0</v>
      </c>
      <c r="M376" s="4">
        <f t="shared" si="67"/>
        <v>0</v>
      </c>
      <c r="N376" s="4">
        <f t="shared" si="68"/>
        <v>1</v>
      </c>
      <c r="O376" s="4">
        <f t="shared" si="69"/>
        <v>0</v>
      </c>
      <c r="P376" s="4">
        <f t="shared" si="70"/>
        <v>48</v>
      </c>
      <c r="Q376" s="4">
        <f t="shared" si="71"/>
        <v>24</v>
      </c>
      <c r="R376" s="8">
        <f t="shared" si="72"/>
        <v>0</v>
      </c>
      <c r="S376" s="8">
        <f t="shared" si="73"/>
        <v>0</v>
      </c>
      <c r="T376" s="8">
        <f t="shared" si="74"/>
        <v>0</v>
      </c>
      <c r="U376" s="8">
        <f t="shared" si="75"/>
        <v>0</v>
      </c>
      <c r="V376" s="8">
        <f t="shared" si="76"/>
        <v>2.9692285530990912</v>
      </c>
    </row>
    <row r="377" spans="1:22" x14ac:dyDescent="0.25">
      <c r="A377" t="s">
        <v>603</v>
      </c>
      <c r="B377">
        <v>2017</v>
      </c>
      <c r="C377">
        <v>2017</v>
      </c>
      <c r="D377">
        <v>2019</v>
      </c>
      <c r="E377" s="7">
        <v>0</v>
      </c>
      <c r="F377" s="7">
        <v>0</v>
      </c>
      <c r="G377" s="7">
        <v>0</v>
      </c>
      <c r="H377" s="7">
        <v>0</v>
      </c>
      <c r="I377" s="4">
        <f>1</f>
        <v>1</v>
      </c>
      <c r="J377" s="4">
        <f t="shared" si="77"/>
        <v>0</v>
      </c>
      <c r="K377" s="4">
        <f t="shared" si="65"/>
        <v>1</v>
      </c>
      <c r="L377" s="4">
        <f t="shared" si="66"/>
        <v>0</v>
      </c>
      <c r="M377" s="4">
        <f t="shared" si="67"/>
        <v>0</v>
      </c>
      <c r="N377" s="4">
        <f t="shared" si="68"/>
        <v>0</v>
      </c>
      <c r="O377" s="4">
        <f t="shared" si="69"/>
        <v>1</v>
      </c>
      <c r="P377" s="4">
        <f t="shared" si="70"/>
        <v>12</v>
      </c>
      <c r="Q377" s="4">
        <f t="shared" si="71"/>
        <v>36</v>
      </c>
      <c r="R377" s="8">
        <f t="shared" si="72"/>
        <v>0</v>
      </c>
      <c r="S377" s="8">
        <f t="shared" si="73"/>
        <v>0</v>
      </c>
      <c r="T377" s="8">
        <f t="shared" si="74"/>
        <v>0</v>
      </c>
      <c r="U377" s="8">
        <f t="shared" si="75"/>
        <v>0</v>
      </c>
      <c r="V377" s="8">
        <f t="shared" si="76"/>
        <v>0</v>
      </c>
    </row>
    <row r="378" spans="1:22" x14ac:dyDescent="0.25">
      <c r="A378" t="s">
        <v>604</v>
      </c>
      <c r="B378">
        <v>2015</v>
      </c>
      <c r="C378">
        <v>2017</v>
      </c>
      <c r="D378">
        <v>2019</v>
      </c>
      <c r="E378" s="7">
        <v>0</v>
      </c>
      <c r="F378" s="7">
        <v>0</v>
      </c>
      <c r="G378" s="7">
        <v>0</v>
      </c>
      <c r="H378" s="7">
        <v>0</v>
      </c>
      <c r="I378" s="4">
        <f>1</f>
        <v>1</v>
      </c>
      <c r="J378" s="4">
        <f t="shared" si="77"/>
        <v>0</v>
      </c>
      <c r="K378" s="4">
        <f t="shared" si="65"/>
        <v>1</v>
      </c>
      <c r="L378" s="4">
        <f t="shared" si="66"/>
        <v>0</v>
      </c>
      <c r="M378" s="4">
        <f t="shared" si="67"/>
        <v>0</v>
      </c>
      <c r="N378" s="4">
        <f t="shared" si="68"/>
        <v>0</v>
      </c>
      <c r="O378" s="4">
        <f t="shared" si="69"/>
        <v>1</v>
      </c>
      <c r="P378" s="4">
        <f t="shared" si="70"/>
        <v>36</v>
      </c>
      <c r="Q378" s="4">
        <f t="shared" si="71"/>
        <v>36</v>
      </c>
      <c r="R378" s="8">
        <f t="shared" si="72"/>
        <v>0</v>
      </c>
      <c r="S378" s="8">
        <f t="shared" si="73"/>
        <v>0</v>
      </c>
      <c r="T378" s="8">
        <f t="shared" si="74"/>
        <v>0</v>
      </c>
      <c r="U378" s="8">
        <f t="shared" si="75"/>
        <v>0</v>
      </c>
      <c r="V378" s="8">
        <f t="shared" si="76"/>
        <v>0</v>
      </c>
    </row>
    <row r="379" spans="1:22" x14ac:dyDescent="0.25">
      <c r="A379" t="s">
        <v>605</v>
      </c>
      <c r="B379">
        <v>2017</v>
      </c>
      <c r="C379">
        <v>2017</v>
      </c>
      <c r="D379">
        <v>2019</v>
      </c>
      <c r="E379" s="7">
        <v>0</v>
      </c>
      <c r="F379" s="7">
        <v>8.8231903264369116</v>
      </c>
      <c r="G379" s="7">
        <v>0</v>
      </c>
      <c r="H379" s="7">
        <v>0</v>
      </c>
      <c r="I379" s="4">
        <f>1</f>
        <v>1</v>
      </c>
      <c r="J379" s="4">
        <f t="shared" si="77"/>
        <v>0</v>
      </c>
      <c r="K379" s="4">
        <f t="shared" si="65"/>
        <v>1</v>
      </c>
      <c r="L379" s="4">
        <f t="shared" si="66"/>
        <v>0</v>
      </c>
      <c r="M379" s="4">
        <f t="shared" si="67"/>
        <v>0</v>
      </c>
      <c r="N379" s="4">
        <f t="shared" si="68"/>
        <v>1</v>
      </c>
      <c r="O379" s="4">
        <f t="shared" si="69"/>
        <v>0</v>
      </c>
      <c r="P379" s="4">
        <f t="shared" si="70"/>
        <v>12</v>
      </c>
      <c r="Q379" s="4">
        <f t="shared" si="71"/>
        <v>36</v>
      </c>
      <c r="R379" s="8">
        <f t="shared" si="72"/>
        <v>0</v>
      </c>
      <c r="S379" s="8">
        <f t="shared" si="73"/>
        <v>0</v>
      </c>
      <c r="T379" s="8">
        <f t="shared" si="74"/>
        <v>0</v>
      </c>
      <c r="U379" s="8">
        <f t="shared" si="75"/>
        <v>0</v>
      </c>
      <c r="V379" s="8">
        <f t="shared" si="76"/>
        <v>8.8231903264369116</v>
      </c>
    </row>
    <row r="380" spans="1:22" x14ac:dyDescent="0.25">
      <c r="A380" t="s">
        <v>606</v>
      </c>
      <c r="B380">
        <v>2015</v>
      </c>
      <c r="C380">
        <v>2017</v>
      </c>
      <c r="D380">
        <v>2018</v>
      </c>
      <c r="E380" s="7">
        <v>71.816023872639164</v>
      </c>
      <c r="F380" s="7">
        <v>17.811717334880072</v>
      </c>
      <c r="G380" s="7">
        <v>0</v>
      </c>
      <c r="H380" s="7">
        <v>0</v>
      </c>
      <c r="I380" s="4">
        <f>1</f>
        <v>1</v>
      </c>
      <c r="J380" s="4">
        <f t="shared" si="77"/>
        <v>0</v>
      </c>
      <c r="K380" s="4">
        <f t="shared" si="65"/>
        <v>1</v>
      </c>
      <c r="L380" s="4">
        <f t="shared" si="66"/>
        <v>1</v>
      </c>
      <c r="M380" s="4">
        <f t="shared" si="67"/>
        <v>0</v>
      </c>
      <c r="N380" s="4">
        <f t="shared" si="68"/>
        <v>0</v>
      </c>
      <c r="O380" s="4">
        <f t="shared" si="69"/>
        <v>0</v>
      </c>
      <c r="P380" s="4">
        <f t="shared" si="70"/>
        <v>36</v>
      </c>
      <c r="Q380" s="4">
        <f t="shared" si="71"/>
        <v>24</v>
      </c>
      <c r="R380" s="8">
        <f t="shared" si="72"/>
        <v>71.816023872639164</v>
      </c>
      <c r="S380" s="8">
        <f t="shared" si="73"/>
        <v>71.816023872639164</v>
      </c>
      <c r="T380" s="8">
        <f t="shared" si="74"/>
        <v>0</v>
      </c>
      <c r="U380" s="8">
        <f t="shared" si="75"/>
        <v>17.811717334880072</v>
      </c>
      <c r="V380" s="8">
        <f t="shared" si="76"/>
        <v>0</v>
      </c>
    </row>
    <row r="381" spans="1:22" x14ac:dyDescent="0.25">
      <c r="A381" t="s">
        <v>607</v>
      </c>
      <c r="B381">
        <v>2010</v>
      </c>
      <c r="C381">
        <v>2017</v>
      </c>
      <c r="D381">
        <v>2017</v>
      </c>
      <c r="E381" s="7">
        <v>0</v>
      </c>
      <c r="F381" s="7">
        <v>0.85584414412148913</v>
      </c>
      <c r="G381" s="7">
        <v>0</v>
      </c>
      <c r="H381" s="7">
        <v>0</v>
      </c>
      <c r="I381" s="4">
        <f>1</f>
        <v>1</v>
      </c>
      <c r="J381" s="4">
        <f t="shared" si="77"/>
        <v>0</v>
      </c>
      <c r="K381" s="4">
        <f t="shared" si="65"/>
        <v>1</v>
      </c>
      <c r="L381" s="4">
        <f t="shared" si="66"/>
        <v>0</v>
      </c>
      <c r="M381" s="4">
        <f t="shared" si="67"/>
        <v>0</v>
      </c>
      <c r="N381" s="4">
        <f t="shared" si="68"/>
        <v>1</v>
      </c>
      <c r="O381" s="4">
        <f t="shared" si="69"/>
        <v>0</v>
      </c>
      <c r="P381" s="4">
        <f t="shared" si="70"/>
        <v>96</v>
      </c>
      <c r="Q381" s="4">
        <f t="shared" si="71"/>
        <v>12</v>
      </c>
      <c r="R381" s="8">
        <f t="shared" si="72"/>
        <v>0</v>
      </c>
      <c r="S381" s="8">
        <f t="shared" si="73"/>
        <v>0</v>
      </c>
      <c r="T381" s="8">
        <f t="shared" si="74"/>
        <v>0</v>
      </c>
      <c r="U381" s="8">
        <f t="shared" si="75"/>
        <v>0</v>
      </c>
      <c r="V381" s="8">
        <f t="shared" si="76"/>
        <v>0.85584414412148913</v>
      </c>
    </row>
    <row r="382" spans="1:22" x14ac:dyDescent="0.25">
      <c r="A382" t="s">
        <v>608</v>
      </c>
      <c r="B382">
        <v>2016</v>
      </c>
      <c r="C382">
        <v>2017</v>
      </c>
      <c r="D382">
        <v>2017</v>
      </c>
      <c r="E382" s="7">
        <v>0</v>
      </c>
      <c r="F382" s="7">
        <v>3.7672702281392074</v>
      </c>
      <c r="G382" s="7">
        <v>0</v>
      </c>
      <c r="H382" s="7">
        <v>0</v>
      </c>
      <c r="I382" s="4">
        <f>1</f>
        <v>1</v>
      </c>
      <c r="J382" s="4">
        <f t="shared" si="77"/>
        <v>0</v>
      </c>
      <c r="K382" s="4">
        <f t="shared" si="65"/>
        <v>1</v>
      </c>
      <c r="L382" s="4">
        <f t="shared" si="66"/>
        <v>0</v>
      </c>
      <c r="M382" s="4">
        <f t="shared" si="67"/>
        <v>0</v>
      </c>
      <c r="N382" s="4">
        <f t="shared" si="68"/>
        <v>1</v>
      </c>
      <c r="O382" s="4">
        <f t="shared" si="69"/>
        <v>0</v>
      </c>
      <c r="P382" s="4">
        <f t="shared" si="70"/>
        <v>24</v>
      </c>
      <c r="Q382" s="4">
        <f t="shared" si="71"/>
        <v>12</v>
      </c>
      <c r="R382" s="8">
        <f t="shared" si="72"/>
        <v>0</v>
      </c>
      <c r="S382" s="8">
        <f t="shared" si="73"/>
        <v>0</v>
      </c>
      <c r="T382" s="8">
        <f t="shared" si="74"/>
        <v>0</v>
      </c>
      <c r="U382" s="8">
        <f t="shared" si="75"/>
        <v>0</v>
      </c>
      <c r="V382" s="8">
        <f t="shared" si="76"/>
        <v>3.7672702281392074</v>
      </c>
    </row>
    <row r="383" spans="1:22" x14ac:dyDescent="0.25">
      <c r="A383" t="s">
        <v>609</v>
      </c>
      <c r="B383">
        <v>2017</v>
      </c>
      <c r="C383">
        <v>2017</v>
      </c>
      <c r="E383" s="7">
        <v>0</v>
      </c>
      <c r="F383" s="7">
        <v>4.991351787771392</v>
      </c>
      <c r="G383" s="7">
        <v>0</v>
      </c>
      <c r="H383" s="7">
        <v>17.293986176780244</v>
      </c>
      <c r="I383" s="4">
        <f>1</f>
        <v>1</v>
      </c>
      <c r="J383" s="4">
        <f t="shared" si="77"/>
        <v>1</v>
      </c>
      <c r="K383" s="4">
        <f t="shared" si="65"/>
        <v>0</v>
      </c>
      <c r="L383" s="4">
        <f t="shared" si="66"/>
        <v>0</v>
      </c>
      <c r="M383" s="4">
        <f t="shared" si="67"/>
        <v>0</v>
      </c>
      <c r="N383" s="4">
        <f t="shared" si="68"/>
        <v>0</v>
      </c>
      <c r="O383" s="4">
        <f t="shared" si="69"/>
        <v>0</v>
      </c>
      <c r="P383" s="4">
        <f t="shared" si="70"/>
        <v>12</v>
      </c>
      <c r="Q383" s="4">
        <f t="shared" si="71"/>
        <v>-24192</v>
      </c>
      <c r="R383" s="8">
        <f t="shared" si="72"/>
        <v>0</v>
      </c>
      <c r="S383" s="8">
        <f t="shared" si="73"/>
        <v>0</v>
      </c>
      <c r="T383" s="8">
        <f t="shared" si="74"/>
        <v>0</v>
      </c>
      <c r="U383" s="8">
        <f t="shared" si="75"/>
        <v>0</v>
      </c>
      <c r="V383" s="8">
        <f t="shared" si="76"/>
        <v>0</v>
      </c>
    </row>
    <row r="384" spans="1:22" x14ac:dyDescent="0.25">
      <c r="A384" t="s">
        <v>610</v>
      </c>
      <c r="B384">
        <v>2017</v>
      </c>
      <c r="C384">
        <v>2017</v>
      </c>
      <c r="D384">
        <v>2018</v>
      </c>
      <c r="E384" s="7">
        <v>17.97950599333813</v>
      </c>
      <c r="F384" s="7">
        <v>42.279438612540453</v>
      </c>
      <c r="G384" s="7">
        <v>0</v>
      </c>
      <c r="H384" s="7">
        <v>0</v>
      </c>
      <c r="I384" s="4">
        <f>1</f>
        <v>1</v>
      </c>
      <c r="J384" s="4">
        <f t="shared" si="77"/>
        <v>0</v>
      </c>
      <c r="K384" s="4">
        <f t="shared" si="65"/>
        <v>1</v>
      </c>
      <c r="L384" s="4">
        <f t="shared" si="66"/>
        <v>1</v>
      </c>
      <c r="M384" s="4">
        <f t="shared" si="67"/>
        <v>0</v>
      </c>
      <c r="N384" s="4">
        <f t="shared" si="68"/>
        <v>0</v>
      </c>
      <c r="O384" s="4">
        <f t="shared" si="69"/>
        <v>0</v>
      </c>
      <c r="P384" s="4">
        <f t="shared" si="70"/>
        <v>12</v>
      </c>
      <c r="Q384" s="4">
        <f t="shared" si="71"/>
        <v>24</v>
      </c>
      <c r="R384" s="8">
        <f t="shared" si="72"/>
        <v>17.97950599333813</v>
      </c>
      <c r="S384" s="8">
        <f t="shared" si="73"/>
        <v>17.97950599333813</v>
      </c>
      <c r="T384" s="8">
        <f t="shared" si="74"/>
        <v>0</v>
      </c>
      <c r="U384" s="8">
        <f t="shared" si="75"/>
        <v>42.279438612540453</v>
      </c>
      <c r="V384" s="8">
        <f t="shared" si="76"/>
        <v>0</v>
      </c>
    </row>
    <row r="385" spans="1:22" x14ac:dyDescent="0.25">
      <c r="A385" t="s">
        <v>611</v>
      </c>
      <c r="B385">
        <v>2015</v>
      </c>
      <c r="C385">
        <v>2017</v>
      </c>
      <c r="D385">
        <v>2018</v>
      </c>
      <c r="E385" s="7">
        <v>0</v>
      </c>
      <c r="F385" s="7">
        <v>3.3876648437391212</v>
      </c>
      <c r="G385" s="7">
        <v>0</v>
      </c>
      <c r="H385" s="7">
        <v>0</v>
      </c>
      <c r="I385" s="4">
        <f>1</f>
        <v>1</v>
      </c>
      <c r="J385" s="4">
        <f t="shared" si="77"/>
        <v>0</v>
      </c>
      <c r="K385" s="4">
        <f t="shared" si="65"/>
        <v>1</v>
      </c>
      <c r="L385" s="4">
        <f t="shared" si="66"/>
        <v>0</v>
      </c>
      <c r="M385" s="4">
        <f t="shared" si="67"/>
        <v>0</v>
      </c>
      <c r="N385" s="4">
        <f t="shared" si="68"/>
        <v>1</v>
      </c>
      <c r="O385" s="4">
        <f t="shared" si="69"/>
        <v>0</v>
      </c>
      <c r="P385" s="4">
        <f t="shared" si="70"/>
        <v>36</v>
      </c>
      <c r="Q385" s="4">
        <f t="shared" si="71"/>
        <v>24</v>
      </c>
      <c r="R385" s="8">
        <f t="shared" si="72"/>
        <v>0</v>
      </c>
      <c r="S385" s="8">
        <f t="shared" si="73"/>
        <v>0</v>
      </c>
      <c r="T385" s="8">
        <f t="shared" si="74"/>
        <v>0</v>
      </c>
      <c r="U385" s="8">
        <f t="shared" si="75"/>
        <v>0</v>
      </c>
      <c r="V385" s="8">
        <f t="shared" si="76"/>
        <v>3.3876648437391212</v>
      </c>
    </row>
    <row r="386" spans="1:22" x14ac:dyDescent="0.25">
      <c r="A386" t="s">
        <v>612</v>
      </c>
      <c r="B386">
        <v>2017</v>
      </c>
      <c r="C386">
        <v>2017</v>
      </c>
      <c r="D386">
        <v>2018</v>
      </c>
      <c r="E386" s="7">
        <v>0</v>
      </c>
      <c r="F386" s="7">
        <v>3.495126263230969</v>
      </c>
      <c r="G386" s="7">
        <v>0</v>
      </c>
      <c r="H386" s="7">
        <v>0</v>
      </c>
      <c r="I386" s="4">
        <f>1</f>
        <v>1</v>
      </c>
      <c r="J386" s="4">
        <f t="shared" si="77"/>
        <v>0</v>
      </c>
      <c r="K386" s="4">
        <f t="shared" ref="K386:K449" si="78">1-J386</f>
        <v>1</v>
      </c>
      <c r="L386" s="4">
        <f t="shared" ref="L386:L449" si="79">(E386&gt;0)*K386</f>
        <v>0</v>
      </c>
      <c r="M386" s="4">
        <f t="shared" ref="M386:M449" si="80">(E386&gt;200)*L386</f>
        <v>0</v>
      </c>
      <c r="N386" s="4">
        <f t="shared" ref="N386:N449" si="81">(F386&gt;0)*K386*(1-L386)</f>
        <v>1</v>
      </c>
      <c r="O386" s="4">
        <f t="shared" ref="O386:O449" si="82">K386-L386-N386</f>
        <v>0</v>
      </c>
      <c r="P386" s="4">
        <f t="shared" ref="P386:P449" si="83">(C386-B386+1)*12</f>
        <v>12</v>
      </c>
      <c r="Q386" s="4">
        <f t="shared" ref="Q386:Q449" si="84">(D386-C386+1)*12</f>
        <v>24</v>
      </c>
      <c r="R386" s="8">
        <f t="shared" ref="R386:R449" si="85">E386*L386</f>
        <v>0</v>
      </c>
      <c r="S386" s="8">
        <f t="shared" ref="S386:S449" si="86">MIN(R386, 200)</f>
        <v>0</v>
      </c>
      <c r="T386" s="8">
        <f t="shared" ref="T386:T449" si="87">R386-S386</f>
        <v>0</v>
      </c>
      <c r="U386" s="8">
        <f t="shared" ref="U386:U449" si="88">F386*L386</f>
        <v>0</v>
      </c>
      <c r="V386" s="8">
        <f t="shared" ref="V386:V449" si="89">F386*N386</f>
        <v>3.495126263230969</v>
      </c>
    </row>
    <row r="387" spans="1:22" x14ac:dyDescent="0.25">
      <c r="A387" t="s">
        <v>613</v>
      </c>
      <c r="B387">
        <v>2013</v>
      </c>
      <c r="C387">
        <v>2017</v>
      </c>
      <c r="D387">
        <v>2017</v>
      </c>
      <c r="E387" s="7">
        <v>0</v>
      </c>
      <c r="F387" s="7">
        <v>1.5963679266560185</v>
      </c>
      <c r="G387" s="7">
        <v>0</v>
      </c>
      <c r="H387" s="7">
        <v>0</v>
      </c>
      <c r="I387" s="4">
        <f>1</f>
        <v>1</v>
      </c>
      <c r="J387" s="4">
        <f t="shared" ref="J387:J450" si="90">(D387=0)*1</f>
        <v>0</v>
      </c>
      <c r="K387" s="4">
        <f t="shared" si="78"/>
        <v>1</v>
      </c>
      <c r="L387" s="4">
        <f t="shared" si="79"/>
        <v>0</v>
      </c>
      <c r="M387" s="4">
        <f t="shared" si="80"/>
        <v>0</v>
      </c>
      <c r="N387" s="4">
        <f t="shared" si="81"/>
        <v>1</v>
      </c>
      <c r="O387" s="4">
        <f t="shared" si="82"/>
        <v>0</v>
      </c>
      <c r="P387" s="4">
        <f t="shared" si="83"/>
        <v>60</v>
      </c>
      <c r="Q387" s="4">
        <f t="shared" si="84"/>
        <v>12</v>
      </c>
      <c r="R387" s="8">
        <f t="shared" si="85"/>
        <v>0</v>
      </c>
      <c r="S387" s="8">
        <f t="shared" si="86"/>
        <v>0</v>
      </c>
      <c r="T387" s="8">
        <f t="shared" si="87"/>
        <v>0</v>
      </c>
      <c r="U387" s="8">
        <f t="shared" si="88"/>
        <v>0</v>
      </c>
      <c r="V387" s="8">
        <f t="shared" si="89"/>
        <v>1.5963679266560185</v>
      </c>
    </row>
    <row r="388" spans="1:22" x14ac:dyDescent="0.25">
      <c r="A388" t="s">
        <v>614</v>
      </c>
      <c r="B388">
        <v>2014</v>
      </c>
      <c r="C388">
        <v>2017</v>
      </c>
      <c r="E388" s="7">
        <v>0</v>
      </c>
      <c r="F388" s="7">
        <v>0</v>
      </c>
      <c r="G388" s="7">
        <v>56.175782639919767</v>
      </c>
      <c r="H388" s="7">
        <v>23.76960675020608</v>
      </c>
      <c r="I388" s="4">
        <f>1</f>
        <v>1</v>
      </c>
      <c r="J388" s="4">
        <f t="shared" si="90"/>
        <v>1</v>
      </c>
      <c r="K388" s="4">
        <f t="shared" si="78"/>
        <v>0</v>
      </c>
      <c r="L388" s="4">
        <f t="shared" si="79"/>
        <v>0</v>
      </c>
      <c r="M388" s="4">
        <f t="shared" si="80"/>
        <v>0</v>
      </c>
      <c r="N388" s="4">
        <f t="shared" si="81"/>
        <v>0</v>
      </c>
      <c r="O388" s="4">
        <f t="shared" si="82"/>
        <v>0</v>
      </c>
      <c r="P388" s="4">
        <f t="shared" si="83"/>
        <v>48</v>
      </c>
      <c r="Q388" s="4">
        <f t="shared" si="84"/>
        <v>-24192</v>
      </c>
      <c r="R388" s="8">
        <f t="shared" si="85"/>
        <v>0</v>
      </c>
      <c r="S388" s="8">
        <f t="shared" si="86"/>
        <v>0</v>
      </c>
      <c r="T388" s="8">
        <f t="shared" si="87"/>
        <v>0</v>
      </c>
      <c r="U388" s="8">
        <f t="shared" si="88"/>
        <v>0</v>
      </c>
      <c r="V388" s="8">
        <f t="shared" si="89"/>
        <v>0</v>
      </c>
    </row>
    <row r="389" spans="1:22" x14ac:dyDescent="0.25">
      <c r="A389" t="s">
        <v>615</v>
      </c>
      <c r="B389">
        <v>2014</v>
      </c>
      <c r="C389">
        <v>2017</v>
      </c>
      <c r="D389">
        <v>2018</v>
      </c>
      <c r="E389" s="7">
        <v>38.349024410127342</v>
      </c>
      <c r="F389" s="7">
        <v>29.392834721616875</v>
      </c>
      <c r="G389" s="7">
        <v>0</v>
      </c>
      <c r="H389" s="7">
        <v>0</v>
      </c>
      <c r="I389" s="4">
        <f>1</f>
        <v>1</v>
      </c>
      <c r="J389" s="4">
        <f t="shared" si="90"/>
        <v>0</v>
      </c>
      <c r="K389" s="4">
        <f t="shared" si="78"/>
        <v>1</v>
      </c>
      <c r="L389" s="4">
        <f t="shared" si="79"/>
        <v>1</v>
      </c>
      <c r="M389" s="4">
        <f t="shared" si="80"/>
        <v>0</v>
      </c>
      <c r="N389" s="4">
        <f t="shared" si="81"/>
        <v>0</v>
      </c>
      <c r="O389" s="4">
        <f t="shared" si="82"/>
        <v>0</v>
      </c>
      <c r="P389" s="4">
        <f t="shared" si="83"/>
        <v>48</v>
      </c>
      <c r="Q389" s="4">
        <f t="shared" si="84"/>
        <v>24</v>
      </c>
      <c r="R389" s="8">
        <f t="shared" si="85"/>
        <v>38.349024410127342</v>
      </c>
      <c r="S389" s="8">
        <f t="shared" si="86"/>
        <v>38.349024410127342</v>
      </c>
      <c r="T389" s="8">
        <f t="shared" si="87"/>
        <v>0</v>
      </c>
      <c r="U389" s="8">
        <f t="shared" si="88"/>
        <v>29.392834721616875</v>
      </c>
      <c r="V389" s="8">
        <f t="shared" si="89"/>
        <v>0</v>
      </c>
    </row>
    <row r="390" spans="1:22" x14ac:dyDescent="0.25">
      <c r="A390" t="s">
        <v>616</v>
      </c>
      <c r="B390">
        <v>2016</v>
      </c>
      <c r="C390">
        <v>2017</v>
      </c>
      <c r="D390">
        <v>2018</v>
      </c>
      <c r="E390" s="7">
        <v>68.369331147158434</v>
      </c>
      <c r="F390" s="7">
        <v>12.313727200745729</v>
      </c>
      <c r="G390" s="7">
        <v>0</v>
      </c>
      <c r="H390" s="7">
        <v>0</v>
      </c>
      <c r="I390" s="4">
        <f>1</f>
        <v>1</v>
      </c>
      <c r="J390" s="4">
        <f t="shared" si="90"/>
        <v>0</v>
      </c>
      <c r="K390" s="4">
        <f t="shared" si="78"/>
        <v>1</v>
      </c>
      <c r="L390" s="4">
        <f t="shared" si="79"/>
        <v>1</v>
      </c>
      <c r="M390" s="4">
        <f t="shared" si="80"/>
        <v>0</v>
      </c>
      <c r="N390" s="4">
        <f t="shared" si="81"/>
        <v>0</v>
      </c>
      <c r="O390" s="4">
        <f t="shared" si="82"/>
        <v>0</v>
      </c>
      <c r="P390" s="4">
        <f t="shared" si="83"/>
        <v>24</v>
      </c>
      <c r="Q390" s="4">
        <f t="shared" si="84"/>
        <v>24</v>
      </c>
      <c r="R390" s="8">
        <f t="shared" si="85"/>
        <v>68.369331147158434</v>
      </c>
      <c r="S390" s="8">
        <f t="shared" si="86"/>
        <v>68.369331147158434</v>
      </c>
      <c r="T390" s="8">
        <f t="shared" si="87"/>
        <v>0</v>
      </c>
      <c r="U390" s="8">
        <f t="shared" si="88"/>
        <v>12.313727200745729</v>
      </c>
      <c r="V390" s="8">
        <f t="shared" si="89"/>
        <v>0</v>
      </c>
    </row>
    <row r="391" spans="1:22" x14ac:dyDescent="0.25">
      <c r="A391" t="s">
        <v>617</v>
      </c>
      <c r="B391">
        <v>2017</v>
      </c>
      <c r="C391">
        <v>2017</v>
      </c>
      <c r="E391" s="7">
        <v>0</v>
      </c>
      <c r="F391" s="7">
        <v>0</v>
      </c>
      <c r="G391" s="7">
        <v>49.699071048877137</v>
      </c>
      <c r="H391" s="7">
        <v>34.515023274244605</v>
      </c>
      <c r="I391" s="4">
        <f>1</f>
        <v>1</v>
      </c>
      <c r="J391" s="4">
        <f t="shared" si="90"/>
        <v>1</v>
      </c>
      <c r="K391" s="4">
        <f t="shared" si="78"/>
        <v>0</v>
      </c>
      <c r="L391" s="4">
        <f t="shared" si="79"/>
        <v>0</v>
      </c>
      <c r="M391" s="4">
        <f t="shared" si="80"/>
        <v>0</v>
      </c>
      <c r="N391" s="4">
        <f t="shared" si="81"/>
        <v>0</v>
      </c>
      <c r="O391" s="4">
        <f t="shared" si="82"/>
        <v>0</v>
      </c>
      <c r="P391" s="4">
        <f t="shared" si="83"/>
        <v>12</v>
      </c>
      <c r="Q391" s="4">
        <f t="shared" si="84"/>
        <v>-24192</v>
      </c>
      <c r="R391" s="8">
        <f t="shared" si="85"/>
        <v>0</v>
      </c>
      <c r="S391" s="8">
        <f t="shared" si="86"/>
        <v>0</v>
      </c>
      <c r="T391" s="8">
        <f t="shared" si="87"/>
        <v>0</v>
      </c>
      <c r="U391" s="8">
        <f t="shared" si="88"/>
        <v>0</v>
      </c>
      <c r="V391" s="8">
        <f t="shared" si="89"/>
        <v>0</v>
      </c>
    </row>
    <row r="392" spans="1:22" x14ac:dyDescent="0.25">
      <c r="A392" t="s">
        <v>618</v>
      </c>
      <c r="B392">
        <v>2015</v>
      </c>
      <c r="C392">
        <v>2017</v>
      </c>
      <c r="E392" s="7">
        <v>0</v>
      </c>
      <c r="F392" s="7">
        <v>0</v>
      </c>
      <c r="G392" s="7">
        <v>59.086459382305364</v>
      </c>
      <c r="H392" s="7">
        <v>22.925465847734124</v>
      </c>
      <c r="I392" s="4">
        <f>1</f>
        <v>1</v>
      </c>
      <c r="J392" s="4">
        <f t="shared" si="90"/>
        <v>1</v>
      </c>
      <c r="K392" s="4">
        <f t="shared" si="78"/>
        <v>0</v>
      </c>
      <c r="L392" s="4">
        <f t="shared" si="79"/>
        <v>0</v>
      </c>
      <c r="M392" s="4">
        <f t="shared" si="80"/>
        <v>0</v>
      </c>
      <c r="N392" s="4">
        <f t="shared" si="81"/>
        <v>0</v>
      </c>
      <c r="O392" s="4">
        <f t="shared" si="82"/>
        <v>0</v>
      </c>
      <c r="P392" s="4">
        <f t="shared" si="83"/>
        <v>36</v>
      </c>
      <c r="Q392" s="4">
        <f t="shared" si="84"/>
        <v>-24192</v>
      </c>
      <c r="R392" s="8">
        <f t="shared" si="85"/>
        <v>0</v>
      </c>
      <c r="S392" s="8">
        <f t="shared" si="86"/>
        <v>0</v>
      </c>
      <c r="T392" s="8">
        <f t="shared" si="87"/>
        <v>0</v>
      </c>
      <c r="U392" s="8">
        <f t="shared" si="88"/>
        <v>0</v>
      </c>
      <c r="V392" s="8">
        <f t="shared" si="89"/>
        <v>0</v>
      </c>
    </row>
    <row r="393" spans="1:22" x14ac:dyDescent="0.25">
      <c r="A393" t="s">
        <v>619</v>
      </c>
      <c r="B393">
        <v>2011</v>
      </c>
      <c r="C393">
        <v>2017</v>
      </c>
      <c r="D393">
        <v>2017</v>
      </c>
      <c r="E393" s="7">
        <v>0</v>
      </c>
      <c r="F393" s="7">
        <v>0.42980968289051252</v>
      </c>
      <c r="G393" s="7">
        <v>0</v>
      </c>
      <c r="H393" s="7">
        <v>0</v>
      </c>
      <c r="I393" s="4">
        <f>1</f>
        <v>1</v>
      </c>
      <c r="J393" s="4">
        <f t="shared" si="90"/>
        <v>0</v>
      </c>
      <c r="K393" s="4">
        <f t="shared" si="78"/>
        <v>1</v>
      </c>
      <c r="L393" s="4">
        <f t="shared" si="79"/>
        <v>0</v>
      </c>
      <c r="M393" s="4">
        <f t="shared" si="80"/>
        <v>0</v>
      </c>
      <c r="N393" s="4">
        <f t="shared" si="81"/>
        <v>1</v>
      </c>
      <c r="O393" s="4">
        <f t="shared" si="82"/>
        <v>0</v>
      </c>
      <c r="P393" s="4">
        <f t="shared" si="83"/>
        <v>84</v>
      </c>
      <c r="Q393" s="4">
        <f t="shared" si="84"/>
        <v>12</v>
      </c>
      <c r="R393" s="8">
        <f t="shared" si="85"/>
        <v>0</v>
      </c>
      <c r="S393" s="8">
        <f t="shared" si="86"/>
        <v>0</v>
      </c>
      <c r="T393" s="8">
        <f t="shared" si="87"/>
        <v>0</v>
      </c>
      <c r="U393" s="8">
        <f t="shared" si="88"/>
        <v>0</v>
      </c>
      <c r="V393" s="8">
        <f t="shared" si="89"/>
        <v>0.42980968289051252</v>
      </c>
    </row>
    <row r="394" spans="1:22" x14ac:dyDescent="0.25">
      <c r="A394" t="s">
        <v>620</v>
      </c>
      <c r="B394">
        <v>2016</v>
      </c>
      <c r="C394">
        <v>2017</v>
      </c>
      <c r="E394" s="7">
        <v>0</v>
      </c>
      <c r="F394" s="7">
        <v>0</v>
      </c>
      <c r="G394" s="7">
        <v>59.184379834862511</v>
      </c>
      <c r="H394" s="7">
        <v>47.810143461964458</v>
      </c>
      <c r="I394" s="4">
        <f>1</f>
        <v>1</v>
      </c>
      <c r="J394" s="4">
        <f t="shared" si="90"/>
        <v>1</v>
      </c>
      <c r="K394" s="4">
        <f t="shared" si="78"/>
        <v>0</v>
      </c>
      <c r="L394" s="4">
        <f t="shared" si="79"/>
        <v>0</v>
      </c>
      <c r="M394" s="4">
        <f t="shared" si="80"/>
        <v>0</v>
      </c>
      <c r="N394" s="4">
        <f t="shared" si="81"/>
        <v>0</v>
      </c>
      <c r="O394" s="4">
        <f t="shared" si="82"/>
        <v>0</v>
      </c>
      <c r="P394" s="4">
        <f t="shared" si="83"/>
        <v>24</v>
      </c>
      <c r="Q394" s="4">
        <f t="shared" si="84"/>
        <v>-24192</v>
      </c>
      <c r="R394" s="8">
        <f t="shared" si="85"/>
        <v>0</v>
      </c>
      <c r="S394" s="8">
        <f t="shared" si="86"/>
        <v>0</v>
      </c>
      <c r="T394" s="8">
        <f t="shared" si="87"/>
        <v>0</v>
      </c>
      <c r="U394" s="8">
        <f t="shared" si="88"/>
        <v>0</v>
      </c>
      <c r="V394" s="8">
        <f t="shared" si="89"/>
        <v>0</v>
      </c>
    </row>
    <row r="395" spans="1:22" x14ac:dyDescent="0.25">
      <c r="A395" t="s">
        <v>621</v>
      </c>
      <c r="B395">
        <v>2015</v>
      </c>
      <c r="C395">
        <v>2017</v>
      </c>
      <c r="D395">
        <v>2018</v>
      </c>
      <c r="E395" s="7">
        <v>0</v>
      </c>
      <c r="F395" s="7">
        <v>5.9067086074914794</v>
      </c>
      <c r="G395" s="7">
        <v>0</v>
      </c>
      <c r="H395" s="7">
        <v>0</v>
      </c>
      <c r="I395" s="4">
        <f>1</f>
        <v>1</v>
      </c>
      <c r="J395" s="4">
        <f t="shared" si="90"/>
        <v>0</v>
      </c>
      <c r="K395" s="4">
        <f t="shared" si="78"/>
        <v>1</v>
      </c>
      <c r="L395" s="4">
        <f t="shared" si="79"/>
        <v>0</v>
      </c>
      <c r="M395" s="4">
        <f t="shared" si="80"/>
        <v>0</v>
      </c>
      <c r="N395" s="4">
        <f t="shared" si="81"/>
        <v>1</v>
      </c>
      <c r="O395" s="4">
        <f t="shared" si="82"/>
        <v>0</v>
      </c>
      <c r="P395" s="4">
        <f t="shared" si="83"/>
        <v>36</v>
      </c>
      <c r="Q395" s="4">
        <f t="shared" si="84"/>
        <v>24</v>
      </c>
      <c r="R395" s="8">
        <f t="shared" si="85"/>
        <v>0</v>
      </c>
      <c r="S395" s="8">
        <f t="shared" si="86"/>
        <v>0</v>
      </c>
      <c r="T395" s="8">
        <f t="shared" si="87"/>
        <v>0</v>
      </c>
      <c r="U395" s="8">
        <f t="shared" si="88"/>
        <v>0</v>
      </c>
      <c r="V395" s="8">
        <f t="shared" si="89"/>
        <v>5.9067086074914794</v>
      </c>
    </row>
    <row r="396" spans="1:22" x14ac:dyDescent="0.25">
      <c r="A396" t="s">
        <v>622</v>
      </c>
      <c r="B396">
        <v>2013</v>
      </c>
      <c r="C396">
        <v>2017</v>
      </c>
      <c r="D396">
        <v>2017</v>
      </c>
      <c r="E396" s="7">
        <v>0</v>
      </c>
      <c r="F396" s="7">
        <v>0.99513034538213996</v>
      </c>
      <c r="G396" s="7">
        <v>0</v>
      </c>
      <c r="H396" s="7">
        <v>0</v>
      </c>
      <c r="I396" s="4">
        <f>1</f>
        <v>1</v>
      </c>
      <c r="J396" s="4">
        <f t="shared" si="90"/>
        <v>0</v>
      </c>
      <c r="K396" s="4">
        <f t="shared" si="78"/>
        <v>1</v>
      </c>
      <c r="L396" s="4">
        <f t="shared" si="79"/>
        <v>0</v>
      </c>
      <c r="M396" s="4">
        <f t="shared" si="80"/>
        <v>0</v>
      </c>
      <c r="N396" s="4">
        <f t="shared" si="81"/>
        <v>1</v>
      </c>
      <c r="O396" s="4">
        <f t="shared" si="82"/>
        <v>0</v>
      </c>
      <c r="P396" s="4">
        <f t="shared" si="83"/>
        <v>60</v>
      </c>
      <c r="Q396" s="4">
        <f t="shared" si="84"/>
        <v>12</v>
      </c>
      <c r="R396" s="8">
        <f t="shared" si="85"/>
        <v>0</v>
      </c>
      <c r="S396" s="8">
        <f t="shared" si="86"/>
        <v>0</v>
      </c>
      <c r="T396" s="8">
        <f t="shared" si="87"/>
        <v>0</v>
      </c>
      <c r="U396" s="8">
        <f t="shared" si="88"/>
        <v>0</v>
      </c>
      <c r="V396" s="8">
        <f t="shared" si="89"/>
        <v>0.99513034538213996</v>
      </c>
    </row>
    <row r="397" spans="1:22" x14ac:dyDescent="0.25">
      <c r="A397" t="s">
        <v>623</v>
      </c>
      <c r="B397">
        <v>2016</v>
      </c>
      <c r="C397">
        <v>2017</v>
      </c>
      <c r="D397">
        <v>2017</v>
      </c>
      <c r="E397" s="7">
        <v>0</v>
      </c>
      <c r="F397" s="7">
        <v>1.0402938433899687</v>
      </c>
      <c r="G397" s="7">
        <v>0</v>
      </c>
      <c r="H397" s="7">
        <v>0</v>
      </c>
      <c r="I397" s="4">
        <f>1</f>
        <v>1</v>
      </c>
      <c r="J397" s="4">
        <f t="shared" si="90"/>
        <v>0</v>
      </c>
      <c r="K397" s="4">
        <f t="shared" si="78"/>
        <v>1</v>
      </c>
      <c r="L397" s="4">
        <f t="shared" si="79"/>
        <v>0</v>
      </c>
      <c r="M397" s="4">
        <f t="shared" si="80"/>
        <v>0</v>
      </c>
      <c r="N397" s="4">
        <f t="shared" si="81"/>
        <v>1</v>
      </c>
      <c r="O397" s="4">
        <f t="shared" si="82"/>
        <v>0</v>
      </c>
      <c r="P397" s="4">
        <f t="shared" si="83"/>
        <v>24</v>
      </c>
      <c r="Q397" s="4">
        <f t="shared" si="84"/>
        <v>12</v>
      </c>
      <c r="R397" s="8">
        <f t="shared" si="85"/>
        <v>0</v>
      </c>
      <c r="S397" s="8">
        <f t="shared" si="86"/>
        <v>0</v>
      </c>
      <c r="T397" s="8">
        <f t="shared" si="87"/>
        <v>0</v>
      </c>
      <c r="U397" s="8">
        <f t="shared" si="88"/>
        <v>0</v>
      </c>
      <c r="V397" s="8">
        <f t="shared" si="89"/>
        <v>1.0402938433899687</v>
      </c>
    </row>
    <row r="398" spans="1:22" x14ac:dyDescent="0.25">
      <c r="A398" t="s">
        <v>624</v>
      </c>
      <c r="B398">
        <v>2013</v>
      </c>
      <c r="C398">
        <v>2017</v>
      </c>
      <c r="D398">
        <v>2017</v>
      </c>
      <c r="E398" s="7">
        <v>0</v>
      </c>
      <c r="F398" s="7">
        <v>1.1570807029731069</v>
      </c>
      <c r="G398" s="7">
        <v>0</v>
      </c>
      <c r="H398" s="7">
        <v>0</v>
      </c>
      <c r="I398" s="4">
        <f>1</f>
        <v>1</v>
      </c>
      <c r="J398" s="4">
        <f t="shared" si="90"/>
        <v>0</v>
      </c>
      <c r="K398" s="4">
        <f t="shared" si="78"/>
        <v>1</v>
      </c>
      <c r="L398" s="4">
        <f t="shared" si="79"/>
        <v>0</v>
      </c>
      <c r="M398" s="4">
        <f t="shared" si="80"/>
        <v>0</v>
      </c>
      <c r="N398" s="4">
        <f t="shared" si="81"/>
        <v>1</v>
      </c>
      <c r="O398" s="4">
        <f t="shared" si="82"/>
        <v>0</v>
      </c>
      <c r="P398" s="4">
        <f t="shared" si="83"/>
        <v>60</v>
      </c>
      <c r="Q398" s="4">
        <f t="shared" si="84"/>
        <v>12</v>
      </c>
      <c r="R398" s="8">
        <f t="shared" si="85"/>
        <v>0</v>
      </c>
      <c r="S398" s="8">
        <f t="shared" si="86"/>
        <v>0</v>
      </c>
      <c r="T398" s="8">
        <f t="shared" si="87"/>
        <v>0</v>
      </c>
      <c r="U398" s="8">
        <f t="shared" si="88"/>
        <v>0</v>
      </c>
      <c r="V398" s="8">
        <f t="shared" si="89"/>
        <v>1.1570807029731069</v>
      </c>
    </row>
    <row r="399" spans="1:22" x14ac:dyDescent="0.25">
      <c r="A399" t="s">
        <v>625</v>
      </c>
      <c r="B399">
        <v>2014</v>
      </c>
      <c r="C399">
        <v>2017</v>
      </c>
      <c r="D399">
        <v>2017</v>
      </c>
      <c r="E399" s="7">
        <v>0</v>
      </c>
      <c r="F399" s="7">
        <v>0</v>
      </c>
      <c r="G399" s="7">
        <v>0</v>
      </c>
      <c r="H399" s="7">
        <v>0</v>
      </c>
      <c r="I399" s="4">
        <f>1</f>
        <v>1</v>
      </c>
      <c r="J399" s="4">
        <f t="shared" si="90"/>
        <v>0</v>
      </c>
      <c r="K399" s="4">
        <f t="shared" si="78"/>
        <v>1</v>
      </c>
      <c r="L399" s="4">
        <f t="shared" si="79"/>
        <v>0</v>
      </c>
      <c r="M399" s="4">
        <f t="shared" si="80"/>
        <v>0</v>
      </c>
      <c r="N399" s="4">
        <f t="shared" si="81"/>
        <v>0</v>
      </c>
      <c r="O399" s="4">
        <f t="shared" si="82"/>
        <v>1</v>
      </c>
      <c r="P399" s="4">
        <f t="shared" si="83"/>
        <v>48</v>
      </c>
      <c r="Q399" s="4">
        <f t="shared" si="84"/>
        <v>12</v>
      </c>
      <c r="R399" s="8">
        <f t="shared" si="85"/>
        <v>0</v>
      </c>
      <c r="S399" s="8">
        <f t="shared" si="86"/>
        <v>0</v>
      </c>
      <c r="T399" s="8">
        <f t="shared" si="87"/>
        <v>0</v>
      </c>
      <c r="U399" s="8">
        <f t="shared" si="88"/>
        <v>0</v>
      </c>
      <c r="V399" s="8">
        <f t="shared" si="89"/>
        <v>0</v>
      </c>
    </row>
    <row r="400" spans="1:22" x14ac:dyDescent="0.25">
      <c r="A400" t="s">
        <v>626</v>
      </c>
      <c r="B400">
        <v>2014</v>
      </c>
      <c r="C400">
        <v>2017</v>
      </c>
      <c r="D400">
        <v>2017</v>
      </c>
      <c r="E400" s="7">
        <v>0</v>
      </c>
      <c r="F400" s="7">
        <v>1.6434242281449654</v>
      </c>
      <c r="G400" s="7">
        <v>0</v>
      </c>
      <c r="H400" s="7">
        <v>0</v>
      </c>
      <c r="I400" s="4">
        <f>1</f>
        <v>1</v>
      </c>
      <c r="J400" s="4">
        <f t="shared" si="90"/>
        <v>0</v>
      </c>
      <c r="K400" s="4">
        <f t="shared" si="78"/>
        <v>1</v>
      </c>
      <c r="L400" s="4">
        <f t="shared" si="79"/>
        <v>0</v>
      </c>
      <c r="M400" s="4">
        <f t="shared" si="80"/>
        <v>0</v>
      </c>
      <c r="N400" s="4">
        <f t="shared" si="81"/>
        <v>1</v>
      </c>
      <c r="O400" s="4">
        <f t="shared" si="82"/>
        <v>0</v>
      </c>
      <c r="P400" s="4">
        <f t="shared" si="83"/>
        <v>48</v>
      </c>
      <c r="Q400" s="4">
        <f t="shared" si="84"/>
        <v>12</v>
      </c>
      <c r="R400" s="8">
        <f t="shared" si="85"/>
        <v>0</v>
      </c>
      <c r="S400" s="8">
        <f t="shared" si="86"/>
        <v>0</v>
      </c>
      <c r="T400" s="8">
        <f t="shared" si="87"/>
        <v>0</v>
      </c>
      <c r="U400" s="8">
        <f t="shared" si="88"/>
        <v>0</v>
      </c>
      <c r="V400" s="8">
        <f t="shared" si="89"/>
        <v>1.6434242281449654</v>
      </c>
    </row>
    <row r="401" spans="1:22" x14ac:dyDescent="0.25">
      <c r="A401" t="s">
        <v>627</v>
      </c>
      <c r="B401">
        <v>2011</v>
      </c>
      <c r="C401">
        <v>2017</v>
      </c>
      <c r="D401">
        <v>2018</v>
      </c>
      <c r="E401" s="7">
        <v>42.609629399259731</v>
      </c>
      <c r="F401" s="7">
        <v>14.264392116972942</v>
      </c>
      <c r="G401" s="7">
        <v>0</v>
      </c>
      <c r="H401" s="7">
        <v>0</v>
      </c>
      <c r="I401" s="4">
        <f>1</f>
        <v>1</v>
      </c>
      <c r="J401" s="4">
        <f t="shared" si="90"/>
        <v>0</v>
      </c>
      <c r="K401" s="4">
        <f t="shared" si="78"/>
        <v>1</v>
      </c>
      <c r="L401" s="4">
        <f t="shared" si="79"/>
        <v>1</v>
      </c>
      <c r="M401" s="4">
        <f t="shared" si="80"/>
        <v>0</v>
      </c>
      <c r="N401" s="4">
        <f t="shared" si="81"/>
        <v>0</v>
      </c>
      <c r="O401" s="4">
        <f t="shared" si="82"/>
        <v>0</v>
      </c>
      <c r="P401" s="4">
        <f t="shared" si="83"/>
        <v>84</v>
      </c>
      <c r="Q401" s="4">
        <f t="shared" si="84"/>
        <v>24</v>
      </c>
      <c r="R401" s="8">
        <f t="shared" si="85"/>
        <v>42.609629399259731</v>
      </c>
      <c r="S401" s="8">
        <f t="shared" si="86"/>
        <v>42.609629399259731</v>
      </c>
      <c r="T401" s="8">
        <f t="shared" si="87"/>
        <v>0</v>
      </c>
      <c r="U401" s="8">
        <f t="shared" si="88"/>
        <v>14.264392116972942</v>
      </c>
      <c r="V401" s="8">
        <f t="shared" si="89"/>
        <v>0</v>
      </c>
    </row>
    <row r="402" spans="1:22" x14ac:dyDescent="0.25">
      <c r="A402" t="s">
        <v>628</v>
      </c>
      <c r="B402">
        <v>2014</v>
      </c>
      <c r="C402">
        <v>2017</v>
      </c>
      <c r="D402">
        <v>2017</v>
      </c>
      <c r="E402" s="7">
        <v>0</v>
      </c>
      <c r="F402" s="7">
        <v>0.31989811963313175</v>
      </c>
      <c r="G402" s="7">
        <v>0</v>
      </c>
      <c r="H402" s="7">
        <v>0</v>
      </c>
      <c r="I402" s="4">
        <f>1</f>
        <v>1</v>
      </c>
      <c r="J402" s="4">
        <f t="shared" si="90"/>
        <v>0</v>
      </c>
      <c r="K402" s="4">
        <f t="shared" si="78"/>
        <v>1</v>
      </c>
      <c r="L402" s="4">
        <f t="shared" si="79"/>
        <v>0</v>
      </c>
      <c r="M402" s="4">
        <f t="shared" si="80"/>
        <v>0</v>
      </c>
      <c r="N402" s="4">
        <f t="shared" si="81"/>
        <v>1</v>
      </c>
      <c r="O402" s="4">
        <f t="shared" si="82"/>
        <v>0</v>
      </c>
      <c r="P402" s="4">
        <f t="shared" si="83"/>
        <v>48</v>
      </c>
      <c r="Q402" s="4">
        <f t="shared" si="84"/>
        <v>12</v>
      </c>
      <c r="R402" s="8">
        <f t="shared" si="85"/>
        <v>0</v>
      </c>
      <c r="S402" s="8">
        <f t="shared" si="86"/>
        <v>0</v>
      </c>
      <c r="T402" s="8">
        <f t="shared" si="87"/>
        <v>0</v>
      </c>
      <c r="U402" s="8">
        <f t="shared" si="88"/>
        <v>0</v>
      </c>
      <c r="V402" s="8">
        <f t="shared" si="89"/>
        <v>0.31989811963313175</v>
      </c>
    </row>
    <row r="403" spans="1:22" x14ac:dyDescent="0.25">
      <c r="A403" t="s">
        <v>629</v>
      </c>
      <c r="B403">
        <v>2013</v>
      </c>
      <c r="C403">
        <v>2017</v>
      </c>
      <c r="E403" s="7">
        <v>0</v>
      </c>
      <c r="F403" s="7">
        <v>8.8123895078219387</v>
      </c>
      <c r="G403" s="7">
        <v>59.139651457757601</v>
      </c>
      <c r="H403" s="7">
        <v>27.368443226757201</v>
      </c>
      <c r="I403" s="4">
        <f>1</f>
        <v>1</v>
      </c>
      <c r="J403" s="4">
        <f t="shared" si="90"/>
        <v>1</v>
      </c>
      <c r="K403" s="4">
        <f t="shared" si="78"/>
        <v>0</v>
      </c>
      <c r="L403" s="4">
        <f t="shared" si="79"/>
        <v>0</v>
      </c>
      <c r="M403" s="4">
        <f t="shared" si="80"/>
        <v>0</v>
      </c>
      <c r="N403" s="4">
        <f t="shared" si="81"/>
        <v>0</v>
      </c>
      <c r="O403" s="4">
        <f t="shared" si="82"/>
        <v>0</v>
      </c>
      <c r="P403" s="4">
        <f t="shared" si="83"/>
        <v>60</v>
      </c>
      <c r="Q403" s="4">
        <f t="shared" si="84"/>
        <v>-24192</v>
      </c>
      <c r="R403" s="8">
        <f t="shared" si="85"/>
        <v>0</v>
      </c>
      <c r="S403" s="8">
        <f t="shared" si="86"/>
        <v>0</v>
      </c>
      <c r="T403" s="8">
        <f t="shared" si="87"/>
        <v>0</v>
      </c>
      <c r="U403" s="8">
        <f t="shared" si="88"/>
        <v>0</v>
      </c>
      <c r="V403" s="8">
        <f t="shared" si="89"/>
        <v>0</v>
      </c>
    </row>
    <row r="404" spans="1:22" x14ac:dyDescent="0.25">
      <c r="A404" t="s">
        <v>630</v>
      </c>
      <c r="B404">
        <v>2014</v>
      </c>
      <c r="C404">
        <v>2017</v>
      </c>
      <c r="E404" s="7">
        <v>9.357964159667711</v>
      </c>
      <c r="F404" s="7">
        <v>24.09223628393601</v>
      </c>
      <c r="G404" s="7">
        <v>57.575492047623719</v>
      </c>
      <c r="H404" s="7">
        <v>64.578310890453736</v>
      </c>
      <c r="I404" s="4">
        <f>1</f>
        <v>1</v>
      </c>
      <c r="J404" s="4">
        <f t="shared" si="90"/>
        <v>1</v>
      </c>
      <c r="K404" s="4">
        <f t="shared" si="78"/>
        <v>0</v>
      </c>
      <c r="L404" s="4">
        <f t="shared" si="79"/>
        <v>0</v>
      </c>
      <c r="M404" s="4">
        <f t="shared" si="80"/>
        <v>0</v>
      </c>
      <c r="N404" s="4">
        <f t="shared" si="81"/>
        <v>0</v>
      </c>
      <c r="O404" s="4">
        <f t="shared" si="82"/>
        <v>0</v>
      </c>
      <c r="P404" s="4">
        <f t="shared" si="83"/>
        <v>48</v>
      </c>
      <c r="Q404" s="4">
        <f t="shared" si="84"/>
        <v>-24192</v>
      </c>
      <c r="R404" s="8">
        <f t="shared" si="85"/>
        <v>0</v>
      </c>
      <c r="S404" s="8">
        <f t="shared" si="86"/>
        <v>0</v>
      </c>
      <c r="T404" s="8">
        <f t="shared" si="87"/>
        <v>0</v>
      </c>
      <c r="U404" s="8">
        <f t="shared" si="88"/>
        <v>0</v>
      </c>
      <c r="V404" s="8">
        <f t="shared" si="89"/>
        <v>0</v>
      </c>
    </row>
    <row r="405" spans="1:22" x14ac:dyDescent="0.25">
      <c r="A405" t="s">
        <v>631</v>
      </c>
      <c r="B405">
        <v>2016</v>
      </c>
      <c r="C405">
        <v>2017</v>
      </c>
      <c r="D405">
        <v>2017</v>
      </c>
      <c r="E405" s="7">
        <v>0</v>
      </c>
      <c r="F405" s="7">
        <v>0</v>
      </c>
      <c r="G405" s="7">
        <v>0</v>
      </c>
      <c r="H405" s="7">
        <v>0</v>
      </c>
      <c r="I405" s="4">
        <f>1</f>
        <v>1</v>
      </c>
      <c r="J405" s="4">
        <f t="shared" si="90"/>
        <v>0</v>
      </c>
      <c r="K405" s="4">
        <f t="shared" si="78"/>
        <v>1</v>
      </c>
      <c r="L405" s="4">
        <f t="shared" si="79"/>
        <v>0</v>
      </c>
      <c r="M405" s="4">
        <f t="shared" si="80"/>
        <v>0</v>
      </c>
      <c r="N405" s="4">
        <f t="shared" si="81"/>
        <v>0</v>
      </c>
      <c r="O405" s="4">
        <f t="shared" si="82"/>
        <v>1</v>
      </c>
      <c r="P405" s="4">
        <f t="shared" si="83"/>
        <v>24</v>
      </c>
      <c r="Q405" s="4">
        <f t="shared" si="84"/>
        <v>12</v>
      </c>
      <c r="R405" s="8">
        <f t="shared" si="85"/>
        <v>0</v>
      </c>
      <c r="S405" s="8">
        <f t="shared" si="86"/>
        <v>0</v>
      </c>
      <c r="T405" s="8">
        <f t="shared" si="87"/>
        <v>0</v>
      </c>
      <c r="U405" s="8">
        <f t="shared" si="88"/>
        <v>0</v>
      </c>
      <c r="V405" s="8">
        <f t="shared" si="89"/>
        <v>0</v>
      </c>
    </row>
    <row r="406" spans="1:22" x14ac:dyDescent="0.25">
      <c r="A406" t="s">
        <v>632</v>
      </c>
      <c r="B406">
        <v>2014</v>
      </c>
      <c r="C406">
        <v>2017</v>
      </c>
      <c r="D406">
        <v>2017</v>
      </c>
      <c r="E406" s="7">
        <v>0</v>
      </c>
      <c r="F406" s="7">
        <v>1.8640484250138019</v>
      </c>
      <c r="G406" s="7">
        <v>0</v>
      </c>
      <c r="H406" s="7">
        <v>0</v>
      </c>
      <c r="I406" s="4">
        <f>1</f>
        <v>1</v>
      </c>
      <c r="J406" s="4">
        <f t="shared" si="90"/>
        <v>0</v>
      </c>
      <c r="K406" s="4">
        <f t="shared" si="78"/>
        <v>1</v>
      </c>
      <c r="L406" s="4">
        <f t="shared" si="79"/>
        <v>0</v>
      </c>
      <c r="M406" s="4">
        <f t="shared" si="80"/>
        <v>0</v>
      </c>
      <c r="N406" s="4">
        <f t="shared" si="81"/>
        <v>1</v>
      </c>
      <c r="O406" s="4">
        <f t="shared" si="82"/>
        <v>0</v>
      </c>
      <c r="P406" s="4">
        <f t="shared" si="83"/>
        <v>48</v>
      </c>
      <c r="Q406" s="4">
        <f t="shared" si="84"/>
        <v>12</v>
      </c>
      <c r="R406" s="8">
        <f t="shared" si="85"/>
        <v>0</v>
      </c>
      <c r="S406" s="8">
        <f t="shared" si="86"/>
        <v>0</v>
      </c>
      <c r="T406" s="8">
        <f t="shared" si="87"/>
        <v>0</v>
      </c>
      <c r="U406" s="8">
        <f t="shared" si="88"/>
        <v>0</v>
      </c>
      <c r="V406" s="8">
        <f t="shared" si="89"/>
        <v>1.8640484250138019</v>
      </c>
    </row>
    <row r="407" spans="1:22" x14ac:dyDescent="0.25">
      <c r="A407" t="s">
        <v>633</v>
      </c>
      <c r="B407">
        <v>2013</v>
      </c>
      <c r="C407">
        <v>2017</v>
      </c>
      <c r="D407">
        <v>2018</v>
      </c>
      <c r="E407" s="7">
        <v>0</v>
      </c>
      <c r="F407" s="7">
        <v>0</v>
      </c>
      <c r="G407" s="7">
        <v>0</v>
      </c>
      <c r="H407" s="7">
        <v>0</v>
      </c>
      <c r="I407" s="4">
        <f>1</f>
        <v>1</v>
      </c>
      <c r="J407" s="4">
        <f t="shared" si="90"/>
        <v>0</v>
      </c>
      <c r="K407" s="4">
        <f t="shared" si="78"/>
        <v>1</v>
      </c>
      <c r="L407" s="4">
        <f t="shared" si="79"/>
        <v>0</v>
      </c>
      <c r="M407" s="4">
        <f t="shared" si="80"/>
        <v>0</v>
      </c>
      <c r="N407" s="4">
        <f t="shared" si="81"/>
        <v>0</v>
      </c>
      <c r="O407" s="4">
        <f t="shared" si="82"/>
        <v>1</v>
      </c>
      <c r="P407" s="4">
        <f t="shared" si="83"/>
        <v>60</v>
      </c>
      <c r="Q407" s="4">
        <f t="shared" si="84"/>
        <v>24</v>
      </c>
      <c r="R407" s="8">
        <f t="shared" si="85"/>
        <v>0</v>
      </c>
      <c r="S407" s="8">
        <f t="shared" si="86"/>
        <v>0</v>
      </c>
      <c r="T407" s="8">
        <f t="shared" si="87"/>
        <v>0</v>
      </c>
      <c r="U407" s="8">
        <f t="shared" si="88"/>
        <v>0</v>
      </c>
      <c r="V407" s="8">
        <f t="shared" si="89"/>
        <v>0</v>
      </c>
    </row>
    <row r="408" spans="1:22" x14ac:dyDescent="0.25">
      <c r="A408" t="s">
        <v>634</v>
      </c>
      <c r="B408">
        <v>2014</v>
      </c>
      <c r="C408">
        <v>2017</v>
      </c>
      <c r="D408">
        <v>2019</v>
      </c>
      <c r="E408" s="7">
        <v>52.212083721608657</v>
      </c>
      <c r="F408" s="7">
        <v>29.619063264002502</v>
      </c>
      <c r="G408" s="7">
        <v>0</v>
      </c>
      <c r="H408" s="7">
        <v>0</v>
      </c>
      <c r="I408" s="4">
        <f>1</f>
        <v>1</v>
      </c>
      <c r="J408" s="4">
        <f t="shared" si="90"/>
        <v>0</v>
      </c>
      <c r="K408" s="4">
        <f t="shared" si="78"/>
        <v>1</v>
      </c>
      <c r="L408" s="4">
        <f t="shared" si="79"/>
        <v>1</v>
      </c>
      <c r="M408" s="4">
        <f t="shared" si="80"/>
        <v>0</v>
      </c>
      <c r="N408" s="4">
        <f t="shared" si="81"/>
        <v>0</v>
      </c>
      <c r="O408" s="4">
        <f t="shared" si="82"/>
        <v>0</v>
      </c>
      <c r="P408" s="4">
        <f t="shared" si="83"/>
        <v>48</v>
      </c>
      <c r="Q408" s="4">
        <f t="shared" si="84"/>
        <v>36</v>
      </c>
      <c r="R408" s="8">
        <f t="shared" si="85"/>
        <v>52.212083721608657</v>
      </c>
      <c r="S408" s="8">
        <f t="shared" si="86"/>
        <v>52.212083721608657</v>
      </c>
      <c r="T408" s="8">
        <f t="shared" si="87"/>
        <v>0</v>
      </c>
      <c r="U408" s="8">
        <f t="shared" si="88"/>
        <v>29.619063264002502</v>
      </c>
      <c r="V408" s="8">
        <f t="shared" si="89"/>
        <v>0</v>
      </c>
    </row>
    <row r="409" spans="1:22" x14ac:dyDescent="0.25">
      <c r="A409" t="s">
        <v>635</v>
      </c>
      <c r="B409">
        <v>2017</v>
      </c>
      <c r="C409">
        <v>2017</v>
      </c>
      <c r="E409" s="7">
        <v>0</v>
      </c>
      <c r="F409" s="7">
        <v>0</v>
      </c>
      <c r="G409" s="7">
        <v>38.888452213799951</v>
      </c>
      <c r="H409" s="7">
        <v>24.088418828214152</v>
      </c>
      <c r="I409" s="4">
        <f>1</f>
        <v>1</v>
      </c>
      <c r="J409" s="4">
        <f t="shared" si="90"/>
        <v>1</v>
      </c>
      <c r="K409" s="4">
        <f t="shared" si="78"/>
        <v>0</v>
      </c>
      <c r="L409" s="4">
        <f t="shared" si="79"/>
        <v>0</v>
      </c>
      <c r="M409" s="4">
        <f t="shared" si="80"/>
        <v>0</v>
      </c>
      <c r="N409" s="4">
        <f t="shared" si="81"/>
        <v>0</v>
      </c>
      <c r="O409" s="4">
        <f t="shared" si="82"/>
        <v>0</v>
      </c>
      <c r="P409" s="4">
        <f t="shared" si="83"/>
        <v>12</v>
      </c>
      <c r="Q409" s="4">
        <f t="shared" si="84"/>
        <v>-24192</v>
      </c>
      <c r="R409" s="8">
        <f t="shared" si="85"/>
        <v>0</v>
      </c>
      <c r="S409" s="8">
        <f t="shared" si="86"/>
        <v>0</v>
      </c>
      <c r="T409" s="8">
        <f t="shared" si="87"/>
        <v>0</v>
      </c>
      <c r="U409" s="8">
        <f t="shared" si="88"/>
        <v>0</v>
      </c>
      <c r="V409" s="8">
        <f t="shared" si="89"/>
        <v>0</v>
      </c>
    </row>
    <row r="410" spans="1:22" x14ac:dyDescent="0.25">
      <c r="A410" t="s">
        <v>636</v>
      </c>
      <c r="B410">
        <v>2016</v>
      </c>
      <c r="C410">
        <v>2017</v>
      </c>
      <c r="E410" s="7">
        <v>0</v>
      </c>
      <c r="F410" s="7">
        <v>9.7845691318813639</v>
      </c>
      <c r="G410" s="7">
        <v>54.41998551016124</v>
      </c>
      <c r="H410" s="7">
        <v>36.878724013950361</v>
      </c>
      <c r="I410" s="4">
        <f>1</f>
        <v>1</v>
      </c>
      <c r="J410" s="4">
        <f t="shared" si="90"/>
        <v>1</v>
      </c>
      <c r="K410" s="4">
        <f t="shared" si="78"/>
        <v>0</v>
      </c>
      <c r="L410" s="4">
        <f t="shared" si="79"/>
        <v>0</v>
      </c>
      <c r="M410" s="4">
        <f t="shared" si="80"/>
        <v>0</v>
      </c>
      <c r="N410" s="4">
        <f t="shared" si="81"/>
        <v>0</v>
      </c>
      <c r="O410" s="4">
        <f t="shared" si="82"/>
        <v>0</v>
      </c>
      <c r="P410" s="4">
        <f t="shared" si="83"/>
        <v>24</v>
      </c>
      <c r="Q410" s="4">
        <f t="shared" si="84"/>
        <v>-24192</v>
      </c>
      <c r="R410" s="8">
        <f t="shared" si="85"/>
        <v>0</v>
      </c>
      <c r="S410" s="8">
        <f t="shared" si="86"/>
        <v>0</v>
      </c>
      <c r="T410" s="8">
        <f t="shared" si="87"/>
        <v>0</v>
      </c>
      <c r="U410" s="8">
        <f t="shared" si="88"/>
        <v>0</v>
      </c>
      <c r="V410" s="8">
        <f t="shared" si="89"/>
        <v>0</v>
      </c>
    </row>
    <row r="411" spans="1:22" x14ac:dyDescent="0.25">
      <c r="A411" t="s">
        <v>637</v>
      </c>
      <c r="B411">
        <v>2014</v>
      </c>
      <c r="C411">
        <v>2017</v>
      </c>
      <c r="D411">
        <v>2018</v>
      </c>
      <c r="E411" s="7">
        <v>0</v>
      </c>
      <c r="F411" s="7">
        <v>2.5269558813486421</v>
      </c>
      <c r="G411" s="7">
        <v>0</v>
      </c>
      <c r="H411" s="7">
        <v>0</v>
      </c>
      <c r="I411" s="4">
        <f>1</f>
        <v>1</v>
      </c>
      <c r="J411" s="4">
        <f t="shared" si="90"/>
        <v>0</v>
      </c>
      <c r="K411" s="4">
        <f t="shared" si="78"/>
        <v>1</v>
      </c>
      <c r="L411" s="4">
        <f t="shared" si="79"/>
        <v>0</v>
      </c>
      <c r="M411" s="4">
        <f t="shared" si="80"/>
        <v>0</v>
      </c>
      <c r="N411" s="4">
        <f t="shared" si="81"/>
        <v>1</v>
      </c>
      <c r="O411" s="4">
        <f t="shared" si="82"/>
        <v>0</v>
      </c>
      <c r="P411" s="4">
        <f t="shared" si="83"/>
        <v>48</v>
      </c>
      <c r="Q411" s="4">
        <f t="shared" si="84"/>
        <v>24</v>
      </c>
      <c r="R411" s="8">
        <f t="shared" si="85"/>
        <v>0</v>
      </c>
      <c r="S411" s="8">
        <f t="shared" si="86"/>
        <v>0</v>
      </c>
      <c r="T411" s="8">
        <f t="shared" si="87"/>
        <v>0</v>
      </c>
      <c r="U411" s="8">
        <f t="shared" si="88"/>
        <v>0</v>
      </c>
      <c r="V411" s="8">
        <f t="shared" si="89"/>
        <v>2.5269558813486421</v>
      </c>
    </row>
    <row r="412" spans="1:22" x14ac:dyDescent="0.25">
      <c r="A412" t="s">
        <v>638</v>
      </c>
      <c r="B412">
        <v>2014</v>
      </c>
      <c r="C412">
        <v>2017</v>
      </c>
      <c r="D412">
        <v>2018</v>
      </c>
      <c r="E412" s="7">
        <v>0</v>
      </c>
      <c r="F412" s="7">
        <v>0</v>
      </c>
      <c r="G412" s="7">
        <v>0</v>
      </c>
      <c r="H412" s="7">
        <v>0</v>
      </c>
      <c r="I412" s="4">
        <f>1</f>
        <v>1</v>
      </c>
      <c r="J412" s="4">
        <f t="shared" si="90"/>
        <v>0</v>
      </c>
      <c r="K412" s="4">
        <f t="shared" si="78"/>
        <v>1</v>
      </c>
      <c r="L412" s="4">
        <f t="shared" si="79"/>
        <v>0</v>
      </c>
      <c r="M412" s="4">
        <f t="shared" si="80"/>
        <v>0</v>
      </c>
      <c r="N412" s="4">
        <f t="shared" si="81"/>
        <v>0</v>
      </c>
      <c r="O412" s="4">
        <f t="shared" si="82"/>
        <v>1</v>
      </c>
      <c r="P412" s="4">
        <f t="shared" si="83"/>
        <v>48</v>
      </c>
      <c r="Q412" s="4">
        <f t="shared" si="84"/>
        <v>24</v>
      </c>
      <c r="R412" s="8">
        <f t="shared" si="85"/>
        <v>0</v>
      </c>
      <c r="S412" s="8">
        <f t="shared" si="86"/>
        <v>0</v>
      </c>
      <c r="T412" s="8">
        <f t="shared" si="87"/>
        <v>0</v>
      </c>
      <c r="U412" s="8">
        <f t="shared" si="88"/>
        <v>0</v>
      </c>
      <c r="V412" s="8">
        <f t="shared" si="89"/>
        <v>0</v>
      </c>
    </row>
    <row r="413" spans="1:22" x14ac:dyDescent="0.25">
      <c r="A413" t="s">
        <v>639</v>
      </c>
      <c r="B413">
        <v>2014</v>
      </c>
      <c r="C413">
        <v>2017</v>
      </c>
      <c r="E413" s="7">
        <v>0</v>
      </c>
      <c r="F413" s="7">
        <v>0</v>
      </c>
      <c r="G413" s="7">
        <v>49.672834571653325</v>
      </c>
      <c r="H413" s="7">
        <v>27.211042520786894</v>
      </c>
      <c r="I413" s="4">
        <f>1</f>
        <v>1</v>
      </c>
      <c r="J413" s="4">
        <f t="shared" si="90"/>
        <v>1</v>
      </c>
      <c r="K413" s="4">
        <f t="shared" si="78"/>
        <v>0</v>
      </c>
      <c r="L413" s="4">
        <f t="shared" si="79"/>
        <v>0</v>
      </c>
      <c r="M413" s="4">
        <f t="shared" si="80"/>
        <v>0</v>
      </c>
      <c r="N413" s="4">
        <f t="shared" si="81"/>
        <v>0</v>
      </c>
      <c r="O413" s="4">
        <f t="shared" si="82"/>
        <v>0</v>
      </c>
      <c r="P413" s="4">
        <f t="shared" si="83"/>
        <v>48</v>
      </c>
      <c r="Q413" s="4">
        <f t="shared" si="84"/>
        <v>-24192</v>
      </c>
      <c r="R413" s="8">
        <f t="shared" si="85"/>
        <v>0</v>
      </c>
      <c r="S413" s="8">
        <f t="shared" si="86"/>
        <v>0</v>
      </c>
      <c r="T413" s="8">
        <f t="shared" si="87"/>
        <v>0</v>
      </c>
      <c r="U413" s="8">
        <f t="shared" si="88"/>
        <v>0</v>
      </c>
      <c r="V413" s="8">
        <f t="shared" si="89"/>
        <v>0</v>
      </c>
    </row>
    <row r="414" spans="1:22" x14ac:dyDescent="0.25">
      <c r="A414" t="s">
        <v>640</v>
      </c>
      <c r="B414">
        <v>2014</v>
      </c>
      <c r="C414">
        <v>2017</v>
      </c>
      <c r="D414">
        <v>2019</v>
      </c>
      <c r="E414" s="7">
        <v>44.408204713728523</v>
      </c>
      <c r="F414" s="7">
        <v>50.95114830106241</v>
      </c>
      <c r="G414" s="7">
        <v>0</v>
      </c>
      <c r="H414" s="7">
        <v>0</v>
      </c>
      <c r="I414" s="4">
        <f>1</f>
        <v>1</v>
      </c>
      <c r="J414" s="4">
        <f t="shared" si="90"/>
        <v>0</v>
      </c>
      <c r="K414" s="4">
        <f t="shared" si="78"/>
        <v>1</v>
      </c>
      <c r="L414" s="4">
        <f t="shared" si="79"/>
        <v>1</v>
      </c>
      <c r="M414" s="4">
        <f t="shared" si="80"/>
        <v>0</v>
      </c>
      <c r="N414" s="4">
        <f t="shared" si="81"/>
        <v>0</v>
      </c>
      <c r="O414" s="4">
        <f t="shared" si="82"/>
        <v>0</v>
      </c>
      <c r="P414" s="4">
        <f t="shared" si="83"/>
        <v>48</v>
      </c>
      <c r="Q414" s="4">
        <f t="shared" si="84"/>
        <v>36</v>
      </c>
      <c r="R414" s="8">
        <f t="shared" si="85"/>
        <v>44.408204713728523</v>
      </c>
      <c r="S414" s="8">
        <f t="shared" si="86"/>
        <v>44.408204713728523</v>
      </c>
      <c r="T414" s="8">
        <f t="shared" si="87"/>
        <v>0</v>
      </c>
      <c r="U414" s="8">
        <f t="shared" si="88"/>
        <v>50.95114830106241</v>
      </c>
      <c r="V414" s="8">
        <f t="shared" si="89"/>
        <v>0</v>
      </c>
    </row>
    <row r="415" spans="1:22" x14ac:dyDescent="0.25">
      <c r="A415" t="s">
        <v>641</v>
      </c>
      <c r="B415">
        <v>2010</v>
      </c>
      <c r="C415">
        <v>2017</v>
      </c>
      <c r="D415">
        <v>2018</v>
      </c>
      <c r="E415" s="7">
        <v>35.561784674595152</v>
      </c>
      <c r="F415" s="7">
        <v>16.515345663458028</v>
      </c>
      <c r="G415" s="7">
        <v>0</v>
      </c>
      <c r="H415" s="7">
        <v>0</v>
      </c>
      <c r="I415" s="4">
        <f>1</f>
        <v>1</v>
      </c>
      <c r="J415" s="4">
        <f t="shared" si="90"/>
        <v>0</v>
      </c>
      <c r="K415" s="4">
        <f t="shared" si="78"/>
        <v>1</v>
      </c>
      <c r="L415" s="4">
        <f t="shared" si="79"/>
        <v>1</v>
      </c>
      <c r="M415" s="4">
        <f t="shared" si="80"/>
        <v>0</v>
      </c>
      <c r="N415" s="4">
        <f t="shared" si="81"/>
        <v>0</v>
      </c>
      <c r="O415" s="4">
        <f t="shared" si="82"/>
        <v>0</v>
      </c>
      <c r="P415" s="4">
        <f t="shared" si="83"/>
        <v>96</v>
      </c>
      <c r="Q415" s="4">
        <f t="shared" si="84"/>
        <v>24</v>
      </c>
      <c r="R415" s="8">
        <f t="shared" si="85"/>
        <v>35.561784674595152</v>
      </c>
      <c r="S415" s="8">
        <f t="shared" si="86"/>
        <v>35.561784674595152</v>
      </c>
      <c r="T415" s="8">
        <f t="shared" si="87"/>
        <v>0</v>
      </c>
      <c r="U415" s="8">
        <f t="shared" si="88"/>
        <v>16.515345663458028</v>
      </c>
      <c r="V415" s="8">
        <f t="shared" si="89"/>
        <v>0</v>
      </c>
    </row>
    <row r="416" spans="1:22" x14ac:dyDescent="0.25">
      <c r="A416" t="s">
        <v>642</v>
      </c>
      <c r="B416">
        <v>2010</v>
      </c>
      <c r="C416">
        <v>2017</v>
      </c>
      <c r="D416">
        <v>2018</v>
      </c>
      <c r="E416" s="7">
        <v>0</v>
      </c>
      <c r="F416" s="7">
        <v>6.9122860638223491</v>
      </c>
      <c r="G416" s="7">
        <v>0</v>
      </c>
      <c r="H416" s="7">
        <v>0</v>
      </c>
      <c r="I416" s="4">
        <f>1</f>
        <v>1</v>
      </c>
      <c r="J416" s="4">
        <f t="shared" si="90"/>
        <v>0</v>
      </c>
      <c r="K416" s="4">
        <f t="shared" si="78"/>
        <v>1</v>
      </c>
      <c r="L416" s="4">
        <f t="shared" si="79"/>
        <v>0</v>
      </c>
      <c r="M416" s="4">
        <f t="shared" si="80"/>
        <v>0</v>
      </c>
      <c r="N416" s="4">
        <f t="shared" si="81"/>
        <v>1</v>
      </c>
      <c r="O416" s="4">
        <f t="shared" si="82"/>
        <v>0</v>
      </c>
      <c r="P416" s="4">
        <f t="shared" si="83"/>
        <v>96</v>
      </c>
      <c r="Q416" s="4">
        <f t="shared" si="84"/>
        <v>24</v>
      </c>
      <c r="R416" s="8">
        <f t="shared" si="85"/>
        <v>0</v>
      </c>
      <c r="S416" s="8">
        <f t="shared" si="86"/>
        <v>0</v>
      </c>
      <c r="T416" s="8">
        <f t="shared" si="87"/>
        <v>0</v>
      </c>
      <c r="U416" s="8">
        <f t="shared" si="88"/>
        <v>0</v>
      </c>
      <c r="V416" s="8">
        <f t="shared" si="89"/>
        <v>6.9122860638223491</v>
      </c>
    </row>
    <row r="417" spans="1:22" x14ac:dyDescent="0.25">
      <c r="A417" t="s">
        <v>643</v>
      </c>
      <c r="B417">
        <v>2017</v>
      </c>
      <c r="C417">
        <v>2017</v>
      </c>
      <c r="D417">
        <v>2019</v>
      </c>
      <c r="E417" s="7">
        <v>40.458584621821046</v>
      </c>
      <c r="F417" s="7">
        <v>16.617152915303375</v>
      </c>
      <c r="G417" s="7">
        <v>0</v>
      </c>
      <c r="H417" s="7">
        <v>0</v>
      </c>
      <c r="I417" s="4">
        <f>1</f>
        <v>1</v>
      </c>
      <c r="J417" s="4">
        <f t="shared" si="90"/>
        <v>0</v>
      </c>
      <c r="K417" s="4">
        <f t="shared" si="78"/>
        <v>1</v>
      </c>
      <c r="L417" s="4">
        <f t="shared" si="79"/>
        <v>1</v>
      </c>
      <c r="M417" s="4">
        <f t="shared" si="80"/>
        <v>0</v>
      </c>
      <c r="N417" s="4">
        <f t="shared" si="81"/>
        <v>0</v>
      </c>
      <c r="O417" s="4">
        <f t="shared" si="82"/>
        <v>0</v>
      </c>
      <c r="P417" s="4">
        <f t="shared" si="83"/>
        <v>12</v>
      </c>
      <c r="Q417" s="4">
        <f t="shared" si="84"/>
        <v>36</v>
      </c>
      <c r="R417" s="8">
        <f t="shared" si="85"/>
        <v>40.458584621821046</v>
      </c>
      <c r="S417" s="8">
        <f t="shared" si="86"/>
        <v>40.458584621821046</v>
      </c>
      <c r="T417" s="8">
        <f t="shared" si="87"/>
        <v>0</v>
      </c>
      <c r="U417" s="8">
        <f t="shared" si="88"/>
        <v>16.617152915303375</v>
      </c>
      <c r="V417" s="8">
        <f t="shared" si="89"/>
        <v>0</v>
      </c>
    </row>
    <row r="418" spans="1:22" x14ac:dyDescent="0.25">
      <c r="A418" t="s">
        <v>644</v>
      </c>
      <c r="B418">
        <v>2014</v>
      </c>
      <c r="C418">
        <v>2017</v>
      </c>
      <c r="E418" s="7">
        <v>0</v>
      </c>
      <c r="F418" s="7">
        <v>0</v>
      </c>
      <c r="G418" s="7">
        <v>68.197712796824703</v>
      </c>
      <c r="H418" s="7">
        <v>38.414665883692479</v>
      </c>
      <c r="I418" s="4">
        <f>1</f>
        <v>1</v>
      </c>
      <c r="J418" s="4">
        <f t="shared" si="90"/>
        <v>1</v>
      </c>
      <c r="K418" s="4">
        <f t="shared" si="78"/>
        <v>0</v>
      </c>
      <c r="L418" s="4">
        <f t="shared" si="79"/>
        <v>0</v>
      </c>
      <c r="M418" s="4">
        <f t="shared" si="80"/>
        <v>0</v>
      </c>
      <c r="N418" s="4">
        <f t="shared" si="81"/>
        <v>0</v>
      </c>
      <c r="O418" s="4">
        <f t="shared" si="82"/>
        <v>0</v>
      </c>
      <c r="P418" s="4">
        <f t="shared" si="83"/>
        <v>48</v>
      </c>
      <c r="Q418" s="4">
        <f t="shared" si="84"/>
        <v>-24192</v>
      </c>
      <c r="R418" s="8">
        <f t="shared" si="85"/>
        <v>0</v>
      </c>
      <c r="S418" s="8">
        <f t="shared" si="86"/>
        <v>0</v>
      </c>
      <c r="T418" s="8">
        <f t="shared" si="87"/>
        <v>0</v>
      </c>
      <c r="U418" s="8">
        <f t="shared" si="88"/>
        <v>0</v>
      </c>
      <c r="V418" s="8">
        <f t="shared" si="89"/>
        <v>0</v>
      </c>
    </row>
    <row r="419" spans="1:22" x14ac:dyDescent="0.25">
      <c r="A419" t="s">
        <v>645</v>
      </c>
      <c r="B419">
        <v>2012</v>
      </c>
      <c r="C419">
        <v>2017</v>
      </c>
      <c r="D419">
        <v>2017</v>
      </c>
      <c r="E419" s="7">
        <v>0</v>
      </c>
      <c r="F419" s="7">
        <v>0.81899539237555385</v>
      </c>
      <c r="G419" s="7">
        <v>0</v>
      </c>
      <c r="H419" s="7">
        <v>0</v>
      </c>
      <c r="I419" s="4">
        <f>1</f>
        <v>1</v>
      </c>
      <c r="J419" s="4">
        <f t="shared" si="90"/>
        <v>0</v>
      </c>
      <c r="K419" s="4">
        <f t="shared" si="78"/>
        <v>1</v>
      </c>
      <c r="L419" s="4">
        <f t="shared" si="79"/>
        <v>0</v>
      </c>
      <c r="M419" s="4">
        <f t="shared" si="80"/>
        <v>0</v>
      </c>
      <c r="N419" s="4">
        <f t="shared" si="81"/>
        <v>1</v>
      </c>
      <c r="O419" s="4">
        <f t="shared" si="82"/>
        <v>0</v>
      </c>
      <c r="P419" s="4">
        <f t="shared" si="83"/>
        <v>72</v>
      </c>
      <c r="Q419" s="4">
        <f t="shared" si="84"/>
        <v>12</v>
      </c>
      <c r="R419" s="8">
        <f t="shared" si="85"/>
        <v>0</v>
      </c>
      <c r="S419" s="8">
        <f t="shared" si="86"/>
        <v>0</v>
      </c>
      <c r="T419" s="8">
        <f t="shared" si="87"/>
        <v>0</v>
      </c>
      <c r="U419" s="8">
        <f t="shared" si="88"/>
        <v>0</v>
      </c>
      <c r="V419" s="8">
        <f t="shared" si="89"/>
        <v>0.81899539237555385</v>
      </c>
    </row>
    <row r="420" spans="1:22" x14ac:dyDescent="0.25">
      <c r="A420" t="s">
        <v>646</v>
      </c>
      <c r="B420">
        <v>2015</v>
      </c>
      <c r="C420">
        <v>2017</v>
      </c>
      <c r="D420">
        <v>2017</v>
      </c>
      <c r="E420" s="7">
        <v>0</v>
      </c>
      <c r="F420" s="7">
        <v>0.68574083981247225</v>
      </c>
      <c r="G420" s="7">
        <v>0</v>
      </c>
      <c r="H420" s="7">
        <v>0</v>
      </c>
      <c r="I420" s="4">
        <f>1</f>
        <v>1</v>
      </c>
      <c r="J420" s="4">
        <f t="shared" si="90"/>
        <v>0</v>
      </c>
      <c r="K420" s="4">
        <f t="shared" si="78"/>
        <v>1</v>
      </c>
      <c r="L420" s="4">
        <f t="shared" si="79"/>
        <v>0</v>
      </c>
      <c r="M420" s="4">
        <f t="shared" si="80"/>
        <v>0</v>
      </c>
      <c r="N420" s="4">
        <f t="shared" si="81"/>
        <v>1</v>
      </c>
      <c r="O420" s="4">
        <f t="shared" si="82"/>
        <v>0</v>
      </c>
      <c r="P420" s="4">
        <f t="shared" si="83"/>
        <v>36</v>
      </c>
      <c r="Q420" s="4">
        <f t="shared" si="84"/>
        <v>12</v>
      </c>
      <c r="R420" s="8">
        <f t="shared" si="85"/>
        <v>0</v>
      </c>
      <c r="S420" s="8">
        <f t="shared" si="86"/>
        <v>0</v>
      </c>
      <c r="T420" s="8">
        <f t="shared" si="87"/>
        <v>0</v>
      </c>
      <c r="U420" s="8">
        <f t="shared" si="88"/>
        <v>0</v>
      </c>
      <c r="V420" s="8">
        <f t="shared" si="89"/>
        <v>0.68574083981247225</v>
      </c>
    </row>
    <row r="421" spans="1:22" x14ac:dyDescent="0.25">
      <c r="A421" t="s">
        <v>647</v>
      </c>
      <c r="B421">
        <v>2011</v>
      </c>
      <c r="C421">
        <v>2017</v>
      </c>
      <c r="D421">
        <v>2019</v>
      </c>
      <c r="E421" s="7">
        <v>55.264657885306008</v>
      </c>
      <c r="F421" s="7">
        <v>9.9120977581945073</v>
      </c>
      <c r="G421" s="7">
        <v>0</v>
      </c>
      <c r="H421" s="7">
        <v>0</v>
      </c>
      <c r="I421" s="4">
        <f>1</f>
        <v>1</v>
      </c>
      <c r="J421" s="4">
        <f t="shared" si="90"/>
        <v>0</v>
      </c>
      <c r="K421" s="4">
        <f t="shared" si="78"/>
        <v>1</v>
      </c>
      <c r="L421" s="4">
        <f t="shared" si="79"/>
        <v>1</v>
      </c>
      <c r="M421" s="4">
        <f t="shared" si="80"/>
        <v>0</v>
      </c>
      <c r="N421" s="4">
        <f t="shared" si="81"/>
        <v>0</v>
      </c>
      <c r="O421" s="4">
        <f t="shared" si="82"/>
        <v>0</v>
      </c>
      <c r="P421" s="4">
        <f t="shared" si="83"/>
        <v>84</v>
      </c>
      <c r="Q421" s="4">
        <f t="shared" si="84"/>
        <v>36</v>
      </c>
      <c r="R421" s="8">
        <f t="shared" si="85"/>
        <v>55.264657885306008</v>
      </c>
      <c r="S421" s="8">
        <f t="shared" si="86"/>
        <v>55.264657885306008</v>
      </c>
      <c r="T421" s="8">
        <f t="shared" si="87"/>
        <v>0</v>
      </c>
      <c r="U421" s="8">
        <f t="shared" si="88"/>
        <v>9.9120977581945073</v>
      </c>
      <c r="V421" s="8">
        <f t="shared" si="89"/>
        <v>0</v>
      </c>
    </row>
    <row r="422" spans="1:22" x14ac:dyDescent="0.25">
      <c r="A422" t="s">
        <v>648</v>
      </c>
      <c r="B422">
        <v>2013</v>
      </c>
      <c r="C422">
        <v>2017</v>
      </c>
      <c r="E422" s="7">
        <v>0</v>
      </c>
      <c r="F422" s="7">
        <v>0</v>
      </c>
      <c r="G422" s="7">
        <v>27.308140775616454</v>
      </c>
      <c r="H422" s="7">
        <v>22.027437567791651</v>
      </c>
      <c r="I422" s="4">
        <f>1</f>
        <v>1</v>
      </c>
      <c r="J422" s="4">
        <f t="shared" si="90"/>
        <v>1</v>
      </c>
      <c r="K422" s="4">
        <f t="shared" si="78"/>
        <v>0</v>
      </c>
      <c r="L422" s="4">
        <f t="shared" si="79"/>
        <v>0</v>
      </c>
      <c r="M422" s="4">
        <f t="shared" si="80"/>
        <v>0</v>
      </c>
      <c r="N422" s="4">
        <f t="shared" si="81"/>
        <v>0</v>
      </c>
      <c r="O422" s="4">
        <f t="shared" si="82"/>
        <v>0</v>
      </c>
      <c r="P422" s="4">
        <f t="shared" si="83"/>
        <v>60</v>
      </c>
      <c r="Q422" s="4">
        <f t="shared" si="84"/>
        <v>-24192</v>
      </c>
      <c r="R422" s="8">
        <f t="shared" si="85"/>
        <v>0</v>
      </c>
      <c r="S422" s="8">
        <f t="shared" si="86"/>
        <v>0</v>
      </c>
      <c r="T422" s="8">
        <f t="shared" si="87"/>
        <v>0</v>
      </c>
      <c r="U422" s="8">
        <f t="shared" si="88"/>
        <v>0</v>
      </c>
      <c r="V422" s="8">
        <f t="shared" si="89"/>
        <v>0</v>
      </c>
    </row>
    <row r="423" spans="1:22" x14ac:dyDescent="0.25">
      <c r="A423" t="s">
        <v>649</v>
      </c>
      <c r="B423">
        <v>2017</v>
      </c>
      <c r="C423">
        <v>2017</v>
      </c>
      <c r="D423">
        <v>2018</v>
      </c>
      <c r="E423" s="7">
        <v>0</v>
      </c>
      <c r="F423" s="7">
        <v>0</v>
      </c>
      <c r="G423" s="7">
        <v>0</v>
      </c>
      <c r="H423" s="7">
        <v>0</v>
      </c>
      <c r="I423" s="4">
        <f>1</f>
        <v>1</v>
      </c>
      <c r="J423" s="4">
        <f t="shared" si="90"/>
        <v>0</v>
      </c>
      <c r="K423" s="4">
        <f t="shared" si="78"/>
        <v>1</v>
      </c>
      <c r="L423" s="4">
        <f t="shared" si="79"/>
        <v>0</v>
      </c>
      <c r="M423" s="4">
        <f t="shared" si="80"/>
        <v>0</v>
      </c>
      <c r="N423" s="4">
        <f t="shared" si="81"/>
        <v>0</v>
      </c>
      <c r="O423" s="4">
        <f t="shared" si="82"/>
        <v>1</v>
      </c>
      <c r="P423" s="4">
        <f t="shared" si="83"/>
        <v>12</v>
      </c>
      <c r="Q423" s="4">
        <f t="shared" si="84"/>
        <v>24</v>
      </c>
      <c r="R423" s="8">
        <f t="shared" si="85"/>
        <v>0</v>
      </c>
      <c r="S423" s="8">
        <f t="shared" si="86"/>
        <v>0</v>
      </c>
      <c r="T423" s="8">
        <f t="shared" si="87"/>
        <v>0</v>
      </c>
      <c r="U423" s="8">
        <f t="shared" si="88"/>
        <v>0</v>
      </c>
      <c r="V423" s="8">
        <f t="shared" si="89"/>
        <v>0</v>
      </c>
    </row>
    <row r="424" spans="1:22" x14ac:dyDescent="0.25">
      <c r="A424" t="s">
        <v>650</v>
      </c>
      <c r="B424">
        <v>2010</v>
      </c>
      <c r="C424">
        <v>2017</v>
      </c>
      <c r="D424">
        <v>2018</v>
      </c>
      <c r="E424" s="7">
        <v>0</v>
      </c>
      <c r="F424" s="7">
        <v>6.5444401757134552</v>
      </c>
      <c r="G424" s="7">
        <v>0</v>
      </c>
      <c r="H424" s="7">
        <v>0</v>
      </c>
      <c r="I424" s="4">
        <f>1</f>
        <v>1</v>
      </c>
      <c r="J424" s="4">
        <f t="shared" si="90"/>
        <v>0</v>
      </c>
      <c r="K424" s="4">
        <f t="shared" si="78"/>
        <v>1</v>
      </c>
      <c r="L424" s="4">
        <f t="shared" si="79"/>
        <v>0</v>
      </c>
      <c r="M424" s="4">
        <f t="shared" si="80"/>
        <v>0</v>
      </c>
      <c r="N424" s="4">
        <f t="shared" si="81"/>
        <v>1</v>
      </c>
      <c r="O424" s="4">
        <f t="shared" si="82"/>
        <v>0</v>
      </c>
      <c r="P424" s="4">
        <f t="shared" si="83"/>
        <v>96</v>
      </c>
      <c r="Q424" s="4">
        <f t="shared" si="84"/>
        <v>24</v>
      </c>
      <c r="R424" s="8">
        <f t="shared" si="85"/>
        <v>0</v>
      </c>
      <c r="S424" s="8">
        <f t="shared" si="86"/>
        <v>0</v>
      </c>
      <c r="T424" s="8">
        <f t="shared" si="87"/>
        <v>0</v>
      </c>
      <c r="U424" s="8">
        <f t="shared" si="88"/>
        <v>0</v>
      </c>
      <c r="V424" s="8">
        <f t="shared" si="89"/>
        <v>6.5444401757134552</v>
      </c>
    </row>
    <row r="425" spans="1:22" x14ac:dyDescent="0.25">
      <c r="A425" t="s">
        <v>651</v>
      </c>
      <c r="B425">
        <v>2012</v>
      </c>
      <c r="C425">
        <v>2017</v>
      </c>
      <c r="D425">
        <v>2017</v>
      </c>
      <c r="E425" s="7">
        <v>0</v>
      </c>
      <c r="F425" s="7">
        <v>0.91557900875481968</v>
      </c>
      <c r="G425" s="7">
        <v>0</v>
      </c>
      <c r="H425" s="7">
        <v>0</v>
      </c>
      <c r="I425" s="4">
        <f>1</f>
        <v>1</v>
      </c>
      <c r="J425" s="4">
        <f t="shared" si="90"/>
        <v>0</v>
      </c>
      <c r="K425" s="4">
        <f t="shared" si="78"/>
        <v>1</v>
      </c>
      <c r="L425" s="4">
        <f t="shared" si="79"/>
        <v>0</v>
      </c>
      <c r="M425" s="4">
        <f t="shared" si="80"/>
        <v>0</v>
      </c>
      <c r="N425" s="4">
        <f t="shared" si="81"/>
        <v>1</v>
      </c>
      <c r="O425" s="4">
        <f t="shared" si="82"/>
        <v>0</v>
      </c>
      <c r="P425" s="4">
        <f t="shared" si="83"/>
        <v>72</v>
      </c>
      <c r="Q425" s="4">
        <f t="shared" si="84"/>
        <v>12</v>
      </c>
      <c r="R425" s="8">
        <f t="shared" si="85"/>
        <v>0</v>
      </c>
      <c r="S425" s="8">
        <f t="shared" si="86"/>
        <v>0</v>
      </c>
      <c r="T425" s="8">
        <f t="shared" si="87"/>
        <v>0</v>
      </c>
      <c r="U425" s="8">
        <f t="shared" si="88"/>
        <v>0</v>
      </c>
      <c r="V425" s="8">
        <f t="shared" si="89"/>
        <v>0.91557900875481968</v>
      </c>
    </row>
    <row r="426" spans="1:22" x14ac:dyDescent="0.25">
      <c r="A426" t="s">
        <v>652</v>
      </c>
      <c r="B426">
        <v>2012</v>
      </c>
      <c r="C426">
        <v>2017</v>
      </c>
      <c r="D426">
        <v>2019</v>
      </c>
      <c r="E426" s="7">
        <v>0</v>
      </c>
      <c r="F426" s="7">
        <v>7.9442301692112043</v>
      </c>
      <c r="G426" s="7">
        <v>0</v>
      </c>
      <c r="H426" s="7">
        <v>0</v>
      </c>
      <c r="I426" s="4">
        <f>1</f>
        <v>1</v>
      </c>
      <c r="J426" s="4">
        <f t="shared" si="90"/>
        <v>0</v>
      </c>
      <c r="K426" s="4">
        <f t="shared" si="78"/>
        <v>1</v>
      </c>
      <c r="L426" s="4">
        <f t="shared" si="79"/>
        <v>0</v>
      </c>
      <c r="M426" s="4">
        <f t="shared" si="80"/>
        <v>0</v>
      </c>
      <c r="N426" s="4">
        <f t="shared" si="81"/>
        <v>1</v>
      </c>
      <c r="O426" s="4">
        <f t="shared" si="82"/>
        <v>0</v>
      </c>
      <c r="P426" s="4">
        <f t="shared" si="83"/>
        <v>72</v>
      </c>
      <c r="Q426" s="4">
        <f t="shared" si="84"/>
        <v>36</v>
      </c>
      <c r="R426" s="8">
        <f t="shared" si="85"/>
        <v>0</v>
      </c>
      <c r="S426" s="8">
        <f t="shared" si="86"/>
        <v>0</v>
      </c>
      <c r="T426" s="8">
        <f t="shared" si="87"/>
        <v>0</v>
      </c>
      <c r="U426" s="8">
        <f t="shared" si="88"/>
        <v>0</v>
      </c>
      <c r="V426" s="8">
        <f t="shared" si="89"/>
        <v>7.9442301692112043</v>
      </c>
    </row>
    <row r="427" spans="1:22" x14ac:dyDescent="0.25">
      <c r="A427" t="s">
        <v>653</v>
      </c>
      <c r="B427">
        <v>2013</v>
      </c>
      <c r="C427">
        <v>2017</v>
      </c>
      <c r="E427" s="7">
        <v>0</v>
      </c>
      <c r="F427" s="7">
        <v>3.4788459873265847</v>
      </c>
      <c r="G427" s="7">
        <v>35.279920372667476</v>
      </c>
      <c r="H427" s="7">
        <v>16.719754622713094</v>
      </c>
      <c r="I427" s="4">
        <f>1</f>
        <v>1</v>
      </c>
      <c r="J427" s="4">
        <f t="shared" si="90"/>
        <v>1</v>
      </c>
      <c r="K427" s="4">
        <f t="shared" si="78"/>
        <v>0</v>
      </c>
      <c r="L427" s="4">
        <f t="shared" si="79"/>
        <v>0</v>
      </c>
      <c r="M427" s="4">
        <f t="shared" si="80"/>
        <v>0</v>
      </c>
      <c r="N427" s="4">
        <f t="shared" si="81"/>
        <v>0</v>
      </c>
      <c r="O427" s="4">
        <f t="shared" si="82"/>
        <v>0</v>
      </c>
      <c r="P427" s="4">
        <f t="shared" si="83"/>
        <v>60</v>
      </c>
      <c r="Q427" s="4">
        <f t="shared" si="84"/>
        <v>-24192</v>
      </c>
      <c r="R427" s="8">
        <f t="shared" si="85"/>
        <v>0</v>
      </c>
      <c r="S427" s="8">
        <f t="shared" si="86"/>
        <v>0</v>
      </c>
      <c r="T427" s="8">
        <f t="shared" si="87"/>
        <v>0</v>
      </c>
      <c r="U427" s="8">
        <f t="shared" si="88"/>
        <v>0</v>
      </c>
      <c r="V427" s="8">
        <f t="shared" si="89"/>
        <v>0</v>
      </c>
    </row>
    <row r="428" spans="1:22" x14ac:dyDescent="0.25">
      <c r="A428" t="s">
        <v>654</v>
      </c>
      <c r="B428">
        <v>2015</v>
      </c>
      <c r="C428">
        <v>2017</v>
      </c>
      <c r="D428">
        <v>2017</v>
      </c>
      <c r="E428" s="7">
        <v>0</v>
      </c>
      <c r="F428" s="7">
        <v>1.3007290034111685</v>
      </c>
      <c r="G428" s="7">
        <v>0</v>
      </c>
      <c r="H428" s="7">
        <v>0</v>
      </c>
      <c r="I428" s="4">
        <f>1</f>
        <v>1</v>
      </c>
      <c r="J428" s="4">
        <f t="shared" si="90"/>
        <v>0</v>
      </c>
      <c r="K428" s="4">
        <f t="shared" si="78"/>
        <v>1</v>
      </c>
      <c r="L428" s="4">
        <f t="shared" si="79"/>
        <v>0</v>
      </c>
      <c r="M428" s="4">
        <f t="shared" si="80"/>
        <v>0</v>
      </c>
      <c r="N428" s="4">
        <f t="shared" si="81"/>
        <v>1</v>
      </c>
      <c r="O428" s="4">
        <f t="shared" si="82"/>
        <v>0</v>
      </c>
      <c r="P428" s="4">
        <f t="shared" si="83"/>
        <v>36</v>
      </c>
      <c r="Q428" s="4">
        <f t="shared" si="84"/>
        <v>12</v>
      </c>
      <c r="R428" s="8">
        <f t="shared" si="85"/>
        <v>0</v>
      </c>
      <c r="S428" s="8">
        <f t="shared" si="86"/>
        <v>0</v>
      </c>
      <c r="T428" s="8">
        <f t="shared" si="87"/>
        <v>0</v>
      </c>
      <c r="U428" s="8">
        <f t="shared" si="88"/>
        <v>0</v>
      </c>
      <c r="V428" s="8">
        <f t="shared" si="89"/>
        <v>1.3007290034111685</v>
      </c>
    </row>
    <row r="429" spans="1:22" x14ac:dyDescent="0.25">
      <c r="A429" t="s">
        <v>655</v>
      </c>
      <c r="B429">
        <v>2012</v>
      </c>
      <c r="C429">
        <v>2017</v>
      </c>
      <c r="D429">
        <v>2017</v>
      </c>
      <c r="E429" s="7">
        <v>0</v>
      </c>
      <c r="F429" s="7">
        <v>0.47539294234844076</v>
      </c>
      <c r="G429" s="7">
        <v>0</v>
      </c>
      <c r="H429" s="7">
        <v>0</v>
      </c>
      <c r="I429" s="4">
        <f>1</f>
        <v>1</v>
      </c>
      <c r="J429" s="4">
        <f t="shared" si="90"/>
        <v>0</v>
      </c>
      <c r="K429" s="4">
        <f t="shared" si="78"/>
        <v>1</v>
      </c>
      <c r="L429" s="4">
        <f t="shared" si="79"/>
        <v>0</v>
      </c>
      <c r="M429" s="4">
        <f t="shared" si="80"/>
        <v>0</v>
      </c>
      <c r="N429" s="4">
        <f t="shared" si="81"/>
        <v>1</v>
      </c>
      <c r="O429" s="4">
        <f t="shared" si="82"/>
        <v>0</v>
      </c>
      <c r="P429" s="4">
        <f t="shared" si="83"/>
        <v>72</v>
      </c>
      <c r="Q429" s="4">
        <f t="shared" si="84"/>
        <v>12</v>
      </c>
      <c r="R429" s="8">
        <f t="shared" si="85"/>
        <v>0</v>
      </c>
      <c r="S429" s="8">
        <f t="shared" si="86"/>
        <v>0</v>
      </c>
      <c r="T429" s="8">
        <f t="shared" si="87"/>
        <v>0</v>
      </c>
      <c r="U429" s="8">
        <f t="shared" si="88"/>
        <v>0</v>
      </c>
      <c r="V429" s="8">
        <f t="shared" si="89"/>
        <v>0.47539294234844076</v>
      </c>
    </row>
    <row r="430" spans="1:22" x14ac:dyDescent="0.25">
      <c r="A430" t="s">
        <v>656</v>
      </c>
      <c r="B430">
        <v>2016</v>
      </c>
      <c r="C430">
        <v>2017</v>
      </c>
      <c r="D430">
        <v>2017</v>
      </c>
      <c r="E430" s="7">
        <v>0</v>
      </c>
      <c r="F430" s="7">
        <v>0.78833650217676632</v>
      </c>
      <c r="G430" s="7">
        <v>0</v>
      </c>
      <c r="H430" s="7">
        <v>0</v>
      </c>
      <c r="I430" s="4">
        <f>1</f>
        <v>1</v>
      </c>
      <c r="J430" s="4">
        <f t="shared" si="90"/>
        <v>0</v>
      </c>
      <c r="K430" s="4">
        <f t="shared" si="78"/>
        <v>1</v>
      </c>
      <c r="L430" s="4">
        <f t="shared" si="79"/>
        <v>0</v>
      </c>
      <c r="M430" s="4">
        <f t="shared" si="80"/>
        <v>0</v>
      </c>
      <c r="N430" s="4">
        <f t="shared" si="81"/>
        <v>1</v>
      </c>
      <c r="O430" s="4">
        <f t="shared" si="82"/>
        <v>0</v>
      </c>
      <c r="P430" s="4">
        <f t="shared" si="83"/>
        <v>24</v>
      </c>
      <c r="Q430" s="4">
        <f t="shared" si="84"/>
        <v>12</v>
      </c>
      <c r="R430" s="8">
        <f t="shared" si="85"/>
        <v>0</v>
      </c>
      <c r="S430" s="8">
        <f t="shared" si="86"/>
        <v>0</v>
      </c>
      <c r="T430" s="8">
        <f t="shared" si="87"/>
        <v>0</v>
      </c>
      <c r="U430" s="8">
        <f t="shared" si="88"/>
        <v>0</v>
      </c>
      <c r="V430" s="8">
        <f t="shared" si="89"/>
        <v>0.78833650217676632</v>
      </c>
    </row>
    <row r="431" spans="1:22" x14ac:dyDescent="0.25">
      <c r="A431" t="s">
        <v>657</v>
      </c>
      <c r="B431">
        <v>2015</v>
      </c>
      <c r="C431">
        <v>2017</v>
      </c>
      <c r="D431">
        <v>2018</v>
      </c>
      <c r="E431" s="7">
        <v>0</v>
      </c>
      <c r="F431" s="7">
        <v>3.3808192382761333</v>
      </c>
      <c r="G431" s="7">
        <v>0</v>
      </c>
      <c r="H431" s="7">
        <v>0</v>
      </c>
      <c r="I431" s="4">
        <f>1</f>
        <v>1</v>
      </c>
      <c r="J431" s="4">
        <f t="shared" si="90"/>
        <v>0</v>
      </c>
      <c r="K431" s="4">
        <f t="shared" si="78"/>
        <v>1</v>
      </c>
      <c r="L431" s="4">
        <f t="shared" si="79"/>
        <v>0</v>
      </c>
      <c r="M431" s="4">
        <f t="shared" si="80"/>
        <v>0</v>
      </c>
      <c r="N431" s="4">
        <f t="shared" si="81"/>
        <v>1</v>
      </c>
      <c r="O431" s="4">
        <f t="shared" si="82"/>
        <v>0</v>
      </c>
      <c r="P431" s="4">
        <f t="shared" si="83"/>
        <v>36</v>
      </c>
      <c r="Q431" s="4">
        <f t="shared" si="84"/>
        <v>24</v>
      </c>
      <c r="R431" s="8">
        <f t="shared" si="85"/>
        <v>0</v>
      </c>
      <c r="S431" s="8">
        <f t="shared" si="86"/>
        <v>0</v>
      </c>
      <c r="T431" s="8">
        <f t="shared" si="87"/>
        <v>0</v>
      </c>
      <c r="U431" s="8">
        <f t="shared" si="88"/>
        <v>0</v>
      </c>
      <c r="V431" s="8">
        <f t="shared" si="89"/>
        <v>3.3808192382761333</v>
      </c>
    </row>
    <row r="432" spans="1:22" x14ac:dyDescent="0.25">
      <c r="A432" t="s">
        <v>658</v>
      </c>
      <c r="B432">
        <v>2011</v>
      </c>
      <c r="C432">
        <v>2017</v>
      </c>
      <c r="D432">
        <v>2017</v>
      </c>
      <c r="E432" s="7">
        <v>0</v>
      </c>
      <c r="F432" s="7">
        <v>0</v>
      </c>
      <c r="G432" s="7">
        <v>0</v>
      </c>
      <c r="H432" s="7">
        <v>0</v>
      </c>
      <c r="I432" s="4">
        <f>1</f>
        <v>1</v>
      </c>
      <c r="J432" s="4">
        <f t="shared" si="90"/>
        <v>0</v>
      </c>
      <c r="K432" s="4">
        <f t="shared" si="78"/>
        <v>1</v>
      </c>
      <c r="L432" s="4">
        <f t="shared" si="79"/>
        <v>0</v>
      </c>
      <c r="M432" s="4">
        <f t="shared" si="80"/>
        <v>0</v>
      </c>
      <c r="N432" s="4">
        <f t="shared" si="81"/>
        <v>0</v>
      </c>
      <c r="O432" s="4">
        <f t="shared" si="82"/>
        <v>1</v>
      </c>
      <c r="P432" s="4">
        <f t="shared" si="83"/>
        <v>84</v>
      </c>
      <c r="Q432" s="4">
        <f t="shared" si="84"/>
        <v>12</v>
      </c>
      <c r="R432" s="8">
        <f t="shared" si="85"/>
        <v>0</v>
      </c>
      <c r="S432" s="8">
        <f t="shared" si="86"/>
        <v>0</v>
      </c>
      <c r="T432" s="8">
        <f t="shared" si="87"/>
        <v>0</v>
      </c>
      <c r="U432" s="8">
        <f t="shared" si="88"/>
        <v>0</v>
      </c>
      <c r="V432" s="8">
        <f t="shared" si="89"/>
        <v>0</v>
      </c>
    </row>
    <row r="433" spans="1:22" x14ac:dyDescent="0.25">
      <c r="A433" t="s">
        <v>659</v>
      </c>
      <c r="B433">
        <v>2011</v>
      </c>
      <c r="C433">
        <v>2017</v>
      </c>
      <c r="D433">
        <v>2017</v>
      </c>
      <c r="E433" s="7">
        <v>0</v>
      </c>
      <c r="F433" s="7">
        <v>0.57592192599384995</v>
      </c>
      <c r="G433" s="7">
        <v>0</v>
      </c>
      <c r="H433" s="7">
        <v>0</v>
      </c>
      <c r="I433" s="4">
        <f>1</f>
        <v>1</v>
      </c>
      <c r="J433" s="4">
        <f t="shared" si="90"/>
        <v>0</v>
      </c>
      <c r="K433" s="4">
        <f t="shared" si="78"/>
        <v>1</v>
      </c>
      <c r="L433" s="4">
        <f t="shared" si="79"/>
        <v>0</v>
      </c>
      <c r="M433" s="4">
        <f t="shared" si="80"/>
        <v>0</v>
      </c>
      <c r="N433" s="4">
        <f t="shared" si="81"/>
        <v>1</v>
      </c>
      <c r="O433" s="4">
        <f t="shared" si="82"/>
        <v>0</v>
      </c>
      <c r="P433" s="4">
        <f t="shared" si="83"/>
        <v>84</v>
      </c>
      <c r="Q433" s="4">
        <f t="shared" si="84"/>
        <v>12</v>
      </c>
      <c r="R433" s="8">
        <f t="shared" si="85"/>
        <v>0</v>
      </c>
      <c r="S433" s="8">
        <f t="shared" si="86"/>
        <v>0</v>
      </c>
      <c r="T433" s="8">
        <f t="shared" si="87"/>
        <v>0</v>
      </c>
      <c r="U433" s="8">
        <f t="shared" si="88"/>
        <v>0</v>
      </c>
      <c r="V433" s="8">
        <f t="shared" si="89"/>
        <v>0.57592192599384995</v>
      </c>
    </row>
    <row r="434" spans="1:22" x14ac:dyDescent="0.25">
      <c r="A434" t="s">
        <v>660</v>
      </c>
      <c r="B434">
        <v>2012</v>
      </c>
      <c r="C434">
        <v>2017</v>
      </c>
      <c r="D434">
        <v>2018</v>
      </c>
      <c r="E434" s="7">
        <v>51.373682475803079</v>
      </c>
      <c r="F434" s="7">
        <v>18.604242668048993</v>
      </c>
      <c r="G434" s="7">
        <v>0</v>
      </c>
      <c r="H434" s="7">
        <v>0</v>
      </c>
      <c r="I434" s="4">
        <f>1</f>
        <v>1</v>
      </c>
      <c r="J434" s="4">
        <f t="shared" si="90"/>
        <v>0</v>
      </c>
      <c r="K434" s="4">
        <f t="shared" si="78"/>
        <v>1</v>
      </c>
      <c r="L434" s="4">
        <f t="shared" si="79"/>
        <v>1</v>
      </c>
      <c r="M434" s="4">
        <f t="shared" si="80"/>
        <v>0</v>
      </c>
      <c r="N434" s="4">
        <f t="shared" si="81"/>
        <v>0</v>
      </c>
      <c r="O434" s="4">
        <f t="shared" si="82"/>
        <v>0</v>
      </c>
      <c r="P434" s="4">
        <f t="shared" si="83"/>
        <v>72</v>
      </c>
      <c r="Q434" s="4">
        <f t="shared" si="84"/>
        <v>24</v>
      </c>
      <c r="R434" s="8">
        <f t="shared" si="85"/>
        <v>51.373682475803079</v>
      </c>
      <c r="S434" s="8">
        <f t="shared" si="86"/>
        <v>51.373682475803079</v>
      </c>
      <c r="T434" s="8">
        <f t="shared" si="87"/>
        <v>0</v>
      </c>
      <c r="U434" s="8">
        <f t="shared" si="88"/>
        <v>18.604242668048993</v>
      </c>
      <c r="V434" s="8">
        <f t="shared" si="89"/>
        <v>0</v>
      </c>
    </row>
    <row r="435" spans="1:22" x14ac:dyDescent="0.25">
      <c r="A435" t="s">
        <v>661</v>
      </c>
      <c r="B435">
        <v>2016</v>
      </c>
      <c r="C435">
        <v>2017</v>
      </c>
      <c r="D435">
        <v>2018</v>
      </c>
      <c r="E435" s="7">
        <v>29.098142357490236</v>
      </c>
      <c r="F435" s="7">
        <v>25.172084969687653</v>
      </c>
      <c r="G435" s="7">
        <v>0</v>
      </c>
      <c r="H435" s="7">
        <v>0</v>
      </c>
      <c r="I435" s="4">
        <f>1</f>
        <v>1</v>
      </c>
      <c r="J435" s="4">
        <f t="shared" si="90"/>
        <v>0</v>
      </c>
      <c r="K435" s="4">
        <f t="shared" si="78"/>
        <v>1</v>
      </c>
      <c r="L435" s="4">
        <f t="shared" si="79"/>
        <v>1</v>
      </c>
      <c r="M435" s="4">
        <f t="shared" si="80"/>
        <v>0</v>
      </c>
      <c r="N435" s="4">
        <f t="shared" si="81"/>
        <v>0</v>
      </c>
      <c r="O435" s="4">
        <f t="shared" si="82"/>
        <v>0</v>
      </c>
      <c r="P435" s="4">
        <f t="shared" si="83"/>
        <v>24</v>
      </c>
      <c r="Q435" s="4">
        <f t="shared" si="84"/>
        <v>24</v>
      </c>
      <c r="R435" s="8">
        <f t="shared" si="85"/>
        <v>29.098142357490236</v>
      </c>
      <c r="S435" s="8">
        <f t="shared" si="86"/>
        <v>29.098142357490236</v>
      </c>
      <c r="T435" s="8">
        <f t="shared" si="87"/>
        <v>0</v>
      </c>
      <c r="U435" s="8">
        <f t="shared" si="88"/>
        <v>25.172084969687653</v>
      </c>
      <c r="V435" s="8">
        <f t="shared" si="89"/>
        <v>0</v>
      </c>
    </row>
    <row r="436" spans="1:22" x14ac:dyDescent="0.25">
      <c r="A436" t="s">
        <v>662</v>
      </c>
      <c r="B436">
        <v>2013</v>
      </c>
      <c r="C436">
        <v>2017</v>
      </c>
      <c r="D436">
        <v>2017</v>
      </c>
      <c r="E436" s="7">
        <v>0</v>
      </c>
      <c r="F436" s="7">
        <v>0.63687112313714378</v>
      </c>
      <c r="G436" s="7">
        <v>0</v>
      </c>
      <c r="H436" s="7">
        <v>0</v>
      </c>
      <c r="I436" s="4">
        <f>1</f>
        <v>1</v>
      </c>
      <c r="J436" s="4">
        <f t="shared" si="90"/>
        <v>0</v>
      </c>
      <c r="K436" s="4">
        <f t="shared" si="78"/>
        <v>1</v>
      </c>
      <c r="L436" s="4">
        <f t="shared" si="79"/>
        <v>0</v>
      </c>
      <c r="M436" s="4">
        <f t="shared" si="80"/>
        <v>0</v>
      </c>
      <c r="N436" s="4">
        <f t="shared" si="81"/>
        <v>1</v>
      </c>
      <c r="O436" s="4">
        <f t="shared" si="82"/>
        <v>0</v>
      </c>
      <c r="P436" s="4">
        <f t="shared" si="83"/>
        <v>60</v>
      </c>
      <c r="Q436" s="4">
        <f t="shared" si="84"/>
        <v>12</v>
      </c>
      <c r="R436" s="8">
        <f t="shared" si="85"/>
        <v>0</v>
      </c>
      <c r="S436" s="8">
        <f t="shared" si="86"/>
        <v>0</v>
      </c>
      <c r="T436" s="8">
        <f t="shared" si="87"/>
        <v>0</v>
      </c>
      <c r="U436" s="8">
        <f t="shared" si="88"/>
        <v>0</v>
      </c>
      <c r="V436" s="8">
        <f t="shared" si="89"/>
        <v>0.63687112313714378</v>
      </c>
    </row>
    <row r="437" spans="1:22" x14ac:dyDescent="0.25">
      <c r="A437" t="s">
        <v>663</v>
      </c>
      <c r="B437">
        <v>2012</v>
      </c>
      <c r="C437">
        <v>2017</v>
      </c>
      <c r="E437" s="7">
        <v>0</v>
      </c>
      <c r="F437" s="7">
        <v>9.0005463393973351</v>
      </c>
      <c r="G437" s="7">
        <v>28.594287580296644</v>
      </c>
      <c r="H437" s="7">
        <v>24.129968629922065</v>
      </c>
      <c r="I437" s="4">
        <f>1</f>
        <v>1</v>
      </c>
      <c r="J437" s="4">
        <f t="shared" si="90"/>
        <v>1</v>
      </c>
      <c r="K437" s="4">
        <f t="shared" si="78"/>
        <v>0</v>
      </c>
      <c r="L437" s="4">
        <f t="shared" si="79"/>
        <v>0</v>
      </c>
      <c r="M437" s="4">
        <f t="shared" si="80"/>
        <v>0</v>
      </c>
      <c r="N437" s="4">
        <f t="shared" si="81"/>
        <v>0</v>
      </c>
      <c r="O437" s="4">
        <f t="shared" si="82"/>
        <v>0</v>
      </c>
      <c r="P437" s="4">
        <f t="shared" si="83"/>
        <v>72</v>
      </c>
      <c r="Q437" s="4">
        <f t="shared" si="84"/>
        <v>-24192</v>
      </c>
      <c r="R437" s="8">
        <f t="shared" si="85"/>
        <v>0</v>
      </c>
      <c r="S437" s="8">
        <f t="shared" si="86"/>
        <v>0</v>
      </c>
      <c r="T437" s="8">
        <f t="shared" si="87"/>
        <v>0</v>
      </c>
      <c r="U437" s="8">
        <f t="shared" si="88"/>
        <v>0</v>
      </c>
      <c r="V437" s="8">
        <f t="shared" si="89"/>
        <v>0</v>
      </c>
    </row>
    <row r="438" spans="1:22" x14ac:dyDescent="0.25">
      <c r="A438" t="s">
        <v>664</v>
      </c>
      <c r="B438">
        <v>2012</v>
      </c>
      <c r="C438">
        <v>2017</v>
      </c>
      <c r="D438">
        <v>2018</v>
      </c>
      <c r="E438" s="7">
        <v>0</v>
      </c>
      <c r="F438" s="7">
        <v>4.8614809396094154</v>
      </c>
      <c r="G438" s="7">
        <v>0</v>
      </c>
      <c r="H438" s="7">
        <v>0</v>
      </c>
      <c r="I438" s="4">
        <f>1</f>
        <v>1</v>
      </c>
      <c r="J438" s="4">
        <f t="shared" si="90"/>
        <v>0</v>
      </c>
      <c r="K438" s="4">
        <f t="shared" si="78"/>
        <v>1</v>
      </c>
      <c r="L438" s="4">
        <f t="shared" si="79"/>
        <v>0</v>
      </c>
      <c r="M438" s="4">
        <f t="shared" si="80"/>
        <v>0</v>
      </c>
      <c r="N438" s="4">
        <f t="shared" si="81"/>
        <v>1</v>
      </c>
      <c r="O438" s="4">
        <f t="shared" si="82"/>
        <v>0</v>
      </c>
      <c r="P438" s="4">
        <f t="shared" si="83"/>
        <v>72</v>
      </c>
      <c r="Q438" s="4">
        <f t="shared" si="84"/>
        <v>24</v>
      </c>
      <c r="R438" s="8">
        <f t="shared" si="85"/>
        <v>0</v>
      </c>
      <c r="S438" s="8">
        <f t="shared" si="86"/>
        <v>0</v>
      </c>
      <c r="T438" s="8">
        <f t="shared" si="87"/>
        <v>0</v>
      </c>
      <c r="U438" s="8">
        <f t="shared" si="88"/>
        <v>0</v>
      </c>
      <c r="V438" s="8">
        <f t="shared" si="89"/>
        <v>4.8614809396094154</v>
      </c>
    </row>
    <row r="439" spans="1:22" x14ac:dyDescent="0.25">
      <c r="A439" t="s">
        <v>665</v>
      </c>
      <c r="B439">
        <v>2015</v>
      </c>
      <c r="C439">
        <v>2017</v>
      </c>
      <c r="D439">
        <v>2017</v>
      </c>
      <c r="E439" s="7">
        <v>0</v>
      </c>
      <c r="F439" s="7">
        <v>0.77416294670848806</v>
      </c>
      <c r="G439" s="7">
        <v>0</v>
      </c>
      <c r="H439" s="7">
        <v>0</v>
      </c>
      <c r="I439" s="4">
        <f>1</f>
        <v>1</v>
      </c>
      <c r="J439" s="4">
        <f t="shared" si="90"/>
        <v>0</v>
      </c>
      <c r="K439" s="4">
        <f t="shared" si="78"/>
        <v>1</v>
      </c>
      <c r="L439" s="4">
        <f t="shared" si="79"/>
        <v>0</v>
      </c>
      <c r="M439" s="4">
        <f t="shared" si="80"/>
        <v>0</v>
      </c>
      <c r="N439" s="4">
        <f t="shared" si="81"/>
        <v>1</v>
      </c>
      <c r="O439" s="4">
        <f t="shared" si="82"/>
        <v>0</v>
      </c>
      <c r="P439" s="4">
        <f t="shared" si="83"/>
        <v>36</v>
      </c>
      <c r="Q439" s="4">
        <f t="shared" si="84"/>
        <v>12</v>
      </c>
      <c r="R439" s="8">
        <f t="shared" si="85"/>
        <v>0</v>
      </c>
      <c r="S439" s="8">
        <f t="shared" si="86"/>
        <v>0</v>
      </c>
      <c r="T439" s="8">
        <f t="shared" si="87"/>
        <v>0</v>
      </c>
      <c r="U439" s="8">
        <f t="shared" si="88"/>
        <v>0</v>
      </c>
      <c r="V439" s="8">
        <f t="shared" si="89"/>
        <v>0.77416294670848806</v>
      </c>
    </row>
    <row r="440" spans="1:22" x14ac:dyDescent="0.25">
      <c r="A440" t="s">
        <v>666</v>
      </c>
      <c r="B440">
        <v>2015</v>
      </c>
      <c r="C440">
        <v>2017</v>
      </c>
      <c r="D440">
        <v>2018</v>
      </c>
      <c r="E440" s="7">
        <v>0</v>
      </c>
      <c r="F440" s="7">
        <v>0</v>
      </c>
      <c r="G440" s="7">
        <v>0</v>
      </c>
      <c r="H440" s="7">
        <v>0</v>
      </c>
      <c r="I440" s="4">
        <f>1</f>
        <v>1</v>
      </c>
      <c r="J440" s="4">
        <f t="shared" si="90"/>
        <v>0</v>
      </c>
      <c r="K440" s="4">
        <f t="shared" si="78"/>
        <v>1</v>
      </c>
      <c r="L440" s="4">
        <f t="shared" si="79"/>
        <v>0</v>
      </c>
      <c r="M440" s="4">
        <f t="shared" si="80"/>
        <v>0</v>
      </c>
      <c r="N440" s="4">
        <f t="shared" si="81"/>
        <v>0</v>
      </c>
      <c r="O440" s="4">
        <f t="shared" si="82"/>
        <v>1</v>
      </c>
      <c r="P440" s="4">
        <f t="shared" si="83"/>
        <v>36</v>
      </c>
      <c r="Q440" s="4">
        <f t="shared" si="84"/>
        <v>24</v>
      </c>
      <c r="R440" s="8">
        <f t="shared" si="85"/>
        <v>0</v>
      </c>
      <c r="S440" s="8">
        <f t="shared" si="86"/>
        <v>0</v>
      </c>
      <c r="T440" s="8">
        <f t="shared" si="87"/>
        <v>0</v>
      </c>
      <c r="U440" s="8">
        <f t="shared" si="88"/>
        <v>0</v>
      </c>
      <c r="V440" s="8">
        <f t="shared" si="89"/>
        <v>0</v>
      </c>
    </row>
    <row r="441" spans="1:22" x14ac:dyDescent="0.25">
      <c r="A441" t="s">
        <v>667</v>
      </c>
      <c r="B441">
        <v>2011</v>
      </c>
      <c r="C441">
        <v>2017</v>
      </c>
      <c r="D441">
        <v>2017</v>
      </c>
      <c r="E441" s="7">
        <v>0</v>
      </c>
      <c r="F441" s="7">
        <v>0</v>
      </c>
      <c r="G441" s="7">
        <v>0</v>
      </c>
      <c r="H441" s="7">
        <v>0</v>
      </c>
      <c r="I441" s="4">
        <f>1</f>
        <v>1</v>
      </c>
      <c r="J441" s="4">
        <f t="shared" si="90"/>
        <v>0</v>
      </c>
      <c r="K441" s="4">
        <f t="shared" si="78"/>
        <v>1</v>
      </c>
      <c r="L441" s="4">
        <f t="shared" si="79"/>
        <v>0</v>
      </c>
      <c r="M441" s="4">
        <f t="shared" si="80"/>
        <v>0</v>
      </c>
      <c r="N441" s="4">
        <f t="shared" si="81"/>
        <v>0</v>
      </c>
      <c r="O441" s="4">
        <f t="shared" si="82"/>
        <v>1</v>
      </c>
      <c r="P441" s="4">
        <f t="shared" si="83"/>
        <v>84</v>
      </c>
      <c r="Q441" s="4">
        <f t="shared" si="84"/>
        <v>12</v>
      </c>
      <c r="R441" s="8">
        <f t="shared" si="85"/>
        <v>0</v>
      </c>
      <c r="S441" s="8">
        <f t="shared" si="86"/>
        <v>0</v>
      </c>
      <c r="T441" s="8">
        <f t="shared" si="87"/>
        <v>0</v>
      </c>
      <c r="U441" s="8">
        <f t="shared" si="88"/>
        <v>0</v>
      </c>
      <c r="V441" s="8">
        <f t="shared" si="89"/>
        <v>0</v>
      </c>
    </row>
    <row r="442" spans="1:22" x14ac:dyDescent="0.25">
      <c r="A442" t="s">
        <v>668</v>
      </c>
      <c r="B442">
        <v>2014</v>
      </c>
      <c r="C442">
        <v>2017</v>
      </c>
      <c r="D442">
        <v>2019</v>
      </c>
      <c r="E442" s="7">
        <v>0</v>
      </c>
      <c r="F442" s="7">
        <v>5.5060979309967211</v>
      </c>
      <c r="G442" s="7">
        <v>0</v>
      </c>
      <c r="H442" s="7">
        <v>0</v>
      </c>
      <c r="I442" s="4">
        <f>1</f>
        <v>1</v>
      </c>
      <c r="J442" s="4">
        <f t="shared" si="90"/>
        <v>0</v>
      </c>
      <c r="K442" s="4">
        <f t="shared" si="78"/>
        <v>1</v>
      </c>
      <c r="L442" s="4">
        <f t="shared" si="79"/>
        <v>0</v>
      </c>
      <c r="M442" s="4">
        <f t="shared" si="80"/>
        <v>0</v>
      </c>
      <c r="N442" s="4">
        <f t="shared" si="81"/>
        <v>1</v>
      </c>
      <c r="O442" s="4">
        <f t="shared" si="82"/>
        <v>0</v>
      </c>
      <c r="P442" s="4">
        <f t="shared" si="83"/>
        <v>48</v>
      </c>
      <c r="Q442" s="4">
        <f t="shared" si="84"/>
        <v>36</v>
      </c>
      <c r="R442" s="8">
        <f t="shared" si="85"/>
        <v>0</v>
      </c>
      <c r="S442" s="8">
        <f t="shared" si="86"/>
        <v>0</v>
      </c>
      <c r="T442" s="8">
        <f t="shared" si="87"/>
        <v>0</v>
      </c>
      <c r="U442" s="8">
        <f t="shared" si="88"/>
        <v>0</v>
      </c>
      <c r="V442" s="8">
        <f t="shared" si="89"/>
        <v>5.5060979309967211</v>
      </c>
    </row>
    <row r="443" spans="1:22" x14ac:dyDescent="0.25">
      <c r="A443" t="s">
        <v>669</v>
      </c>
      <c r="B443">
        <v>2015</v>
      </c>
      <c r="C443">
        <v>2017</v>
      </c>
      <c r="D443">
        <v>2018</v>
      </c>
      <c r="E443" s="7">
        <v>57.242278162462419</v>
      </c>
      <c r="F443" s="7">
        <v>27.920988782616291</v>
      </c>
      <c r="G443" s="7">
        <v>0</v>
      </c>
      <c r="H443" s="7">
        <v>0</v>
      </c>
      <c r="I443" s="4">
        <f>1</f>
        <v>1</v>
      </c>
      <c r="J443" s="4">
        <f t="shared" si="90"/>
        <v>0</v>
      </c>
      <c r="K443" s="4">
        <f t="shared" si="78"/>
        <v>1</v>
      </c>
      <c r="L443" s="4">
        <f t="shared" si="79"/>
        <v>1</v>
      </c>
      <c r="M443" s="4">
        <f t="shared" si="80"/>
        <v>0</v>
      </c>
      <c r="N443" s="4">
        <f t="shared" si="81"/>
        <v>0</v>
      </c>
      <c r="O443" s="4">
        <f t="shared" si="82"/>
        <v>0</v>
      </c>
      <c r="P443" s="4">
        <f t="shared" si="83"/>
        <v>36</v>
      </c>
      <c r="Q443" s="4">
        <f t="shared" si="84"/>
        <v>24</v>
      </c>
      <c r="R443" s="8">
        <f t="shared" si="85"/>
        <v>57.242278162462419</v>
      </c>
      <c r="S443" s="8">
        <f t="shared" si="86"/>
        <v>57.242278162462419</v>
      </c>
      <c r="T443" s="8">
        <f t="shared" si="87"/>
        <v>0</v>
      </c>
      <c r="U443" s="8">
        <f t="shared" si="88"/>
        <v>27.920988782616291</v>
      </c>
      <c r="V443" s="8">
        <f t="shared" si="89"/>
        <v>0</v>
      </c>
    </row>
    <row r="444" spans="1:22" x14ac:dyDescent="0.25">
      <c r="A444" t="s">
        <v>670</v>
      </c>
      <c r="B444">
        <v>2016</v>
      </c>
      <c r="C444">
        <v>2017</v>
      </c>
      <c r="D444">
        <v>2019</v>
      </c>
      <c r="E444" s="7">
        <v>35.666516212695399</v>
      </c>
      <c r="F444" s="7">
        <v>43.715269348417529</v>
      </c>
      <c r="G444" s="7">
        <v>0</v>
      </c>
      <c r="H444" s="7">
        <v>0</v>
      </c>
      <c r="I444" s="4">
        <f>1</f>
        <v>1</v>
      </c>
      <c r="J444" s="4">
        <f t="shared" si="90"/>
        <v>0</v>
      </c>
      <c r="K444" s="4">
        <f t="shared" si="78"/>
        <v>1</v>
      </c>
      <c r="L444" s="4">
        <f t="shared" si="79"/>
        <v>1</v>
      </c>
      <c r="M444" s="4">
        <f t="shared" si="80"/>
        <v>0</v>
      </c>
      <c r="N444" s="4">
        <f t="shared" si="81"/>
        <v>0</v>
      </c>
      <c r="O444" s="4">
        <f t="shared" si="82"/>
        <v>0</v>
      </c>
      <c r="P444" s="4">
        <f t="shared" si="83"/>
        <v>24</v>
      </c>
      <c r="Q444" s="4">
        <f t="shared" si="84"/>
        <v>36</v>
      </c>
      <c r="R444" s="8">
        <f t="shared" si="85"/>
        <v>35.666516212695399</v>
      </c>
      <c r="S444" s="8">
        <f t="shared" si="86"/>
        <v>35.666516212695399</v>
      </c>
      <c r="T444" s="8">
        <f t="shared" si="87"/>
        <v>0</v>
      </c>
      <c r="U444" s="8">
        <f t="shared" si="88"/>
        <v>43.715269348417529</v>
      </c>
      <c r="V444" s="8">
        <f t="shared" si="89"/>
        <v>0</v>
      </c>
    </row>
    <row r="445" spans="1:22" x14ac:dyDescent="0.25">
      <c r="A445" t="s">
        <v>671</v>
      </c>
      <c r="B445">
        <v>2017</v>
      </c>
      <c r="C445">
        <v>2017</v>
      </c>
      <c r="D445">
        <v>2017</v>
      </c>
      <c r="E445" s="7">
        <v>0</v>
      </c>
      <c r="F445" s="7">
        <v>0.47321814640895082</v>
      </c>
      <c r="G445" s="7">
        <v>0</v>
      </c>
      <c r="H445" s="7">
        <v>0</v>
      </c>
      <c r="I445" s="4">
        <f>1</f>
        <v>1</v>
      </c>
      <c r="J445" s="4">
        <f t="shared" si="90"/>
        <v>0</v>
      </c>
      <c r="K445" s="4">
        <f t="shared" si="78"/>
        <v>1</v>
      </c>
      <c r="L445" s="4">
        <f t="shared" si="79"/>
        <v>0</v>
      </c>
      <c r="M445" s="4">
        <f t="shared" si="80"/>
        <v>0</v>
      </c>
      <c r="N445" s="4">
        <f t="shared" si="81"/>
        <v>1</v>
      </c>
      <c r="O445" s="4">
        <f t="shared" si="82"/>
        <v>0</v>
      </c>
      <c r="P445" s="4">
        <f t="shared" si="83"/>
        <v>12</v>
      </c>
      <c r="Q445" s="4">
        <f t="shared" si="84"/>
        <v>12</v>
      </c>
      <c r="R445" s="8">
        <f t="shared" si="85"/>
        <v>0</v>
      </c>
      <c r="S445" s="8">
        <f t="shared" si="86"/>
        <v>0</v>
      </c>
      <c r="T445" s="8">
        <f t="shared" si="87"/>
        <v>0</v>
      </c>
      <c r="U445" s="8">
        <f t="shared" si="88"/>
        <v>0</v>
      </c>
      <c r="V445" s="8">
        <f t="shared" si="89"/>
        <v>0.47321814640895082</v>
      </c>
    </row>
    <row r="446" spans="1:22" x14ac:dyDescent="0.25">
      <c r="A446" t="s">
        <v>672</v>
      </c>
      <c r="B446">
        <v>2013</v>
      </c>
      <c r="C446">
        <v>2017</v>
      </c>
      <c r="D446">
        <v>2018</v>
      </c>
      <c r="E446" s="7">
        <v>0</v>
      </c>
      <c r="F446" s="7">
        <v>3.0044097792296065</v>
      </c>
      <c r="G446" s="7">
        <v>0</v>
      </c>
      <c r="H446" s="7">
        <v>0</v>
      </c>
      <c r="I446" s="4">
        <f>1</f>
        <v>1</v>
      </c>
      <c r="J446" s="4">
        <f t="shared" si="90"/>
        <v>0</v>
      </c>
      <c r="K446" s="4">
        <f t="shared" si="78"/>
        <v>1</v>
      </c>
      <c r="L446" s="4">
        <f t="shared" si="79"/>
        <v>0</v>
      </c>
      <c r="M446" s="4">
        <f t="shared" si="80"/>
        <v>0</v>
      </c>
      <c r="N446" s="4">
        <f t="shared" si="81"/>
        <v>1</v>
      </c>
      <c r="O446" s="4">
        <f t="shared" si="82"/>
        <v>0</v>
      </c>
      <c r="P446" s="4">
        <f t="shared" si="83"/>
        <v>60</v>
      </c>
      <c r="Q446" s="4">
        <f t="shared" si="84"/>
        <v>24</v>
      </c>
      <c r="R446" s="8">
        <f t="shared" si="85"/>
        <v>0</v>
      </c>
      <c r="S446" s="8">
        <f t="shared" si="86"/>
        <v>0</v>
      </c>
      <c r="T446" s="8">
        <f t="shared" si="87"/>
        <v>0</v>
      </c>
      <c r="U446" s="8">
        <f t="shared" si="88"/>
        <v>0</v>
      </c>
      <c r="V446" s="8">
        <f t="shared" si="89"/>
        <v>3.0044097792296065</v>
      </c>
    </row>
    <row r="447" spans="1:22" x14ac:dyDescent="0.25">
      <c r="A447" t="s">
        <v>673</v>
      </c>
      <c r="B447">
        <v>2013</v>
      </c>
      <c r="C447">
        <v>2017</v>
      </c>
      <c r="D447">
        <v>2019</v>
      </c>
      <c r="E447" s="7">
        <v>25.306067605824698</v>
      </c>
      <c r="F447" s="7">
        <v>22.449980048183246</v>
      </c>
      <c r="G447" s="7">
        <v>0</v>
      </c>
      <c r="H447" s="7">
        <v>0</v>
      </c>
      <c r="I447" s="4">
        <f>1</f>
        <v>1</v>
      </c>
      <c r="J447" s="4">
        <f t="shared" si="90"/>
        <v>0</v>
      </c>
      <c r="K447" s="4">
        <f t="shared" si="78"/>
        <v>1</v>
      </c>
      <c r="L447" s="4">
        <f t="shared" si="79"/>
        <v>1</v>
      </c>
      <c r="M447" s="4">
        <f t="shared" si="80"/>
        <v>0</v>
      </c>
      <c r="N447" s="4">
        <f t="shared" si="81"/>
        <v>0</v>
      </c>
      <c r="O447" s="4">
        <f t="shared" si="82"/>
        <v>0</v>
      </c>
      <c r="P447" s="4">
        <f t="shared" si="83"/>
        <v>60</v>
      </c>
      <c r="Q447" s="4">
        <f t="shared" si="84"/>
        <v>36</v>
      </c>
      <c r="R447" s="8">
        <f t="shared" si="85"/>
        <v>25.306067605824698</v>
      </c>
      <c r="S447" s="8">
        <f t="shared" si="86"/>
        <v>25.306067605824698</v>
      </c>
      <c r="T447" s="8">
        <f t="shared" si="87"/>
        <v>0</v>
      </c>
      <c r="U447" s="8">
        <f t="shared" si="88"/>
        <v>22.449980048183246</v>
      </c>
      <c r="V447" s="8">
        <f t="shared" si="89"/>
        <v>0</v>
      </c>
    </row>
    <row r="448" spans="1:22" x14ac:dyDescent="0.25">
      <c r="A448" t="s">
        <v>674</v>
      </c>
      <c r="B448">
        <v>2015</v>
      </c>
      <c r="C448">
        <v>2017</v>
      </c>
      <c r="D448">
        <v>2018</v>
      </c>
      <c r="E448" s="7">
        <v>43.677948354617648</v>
      </c>
      <c r="F448" s="7">
        <v>20.483735486614282</v>
      </c>
      <c r="G448" s="7">
        <v>0</v>
      </c>
      <c r="H448" s="7">
        <v>0</v>
      </c>
      <c r="I448" s="4">
        <f>1</f>
        <v>1</v>
      </c>
      <c r="J448" s="4">
        <f t="shared" si="90"/>
        <v>0</v>
      </c>
      <c r="K448" s="4">
        <f t="shared" si="78"/>
        <v>1</v>
      </c>
      <c r="L448" s="4">
        <f t="shared" si="79"/>
        <v>1</v>
      </c>
      <c r="M448" s="4">
        <f t="shared" si="80"/>
        <v>0</v>
      </c>
      <c r="N448" s="4">
        <f t="shared" si="81"/>
        <v>0</v>
      </c>
      <c r="O448" s="4">
        <f t="shared" si="82"/>
        <v>0</v>
      </c>
      <c r="P448" s="4">
        <f t="shared" si="83"/>
        <v>36</v>
      </c>
      <c r="Q448" s="4">
        <f t="shared" si="84"/>
        <v>24</v>
      </c>
      <c r="R448" s="8">
        <f t="shared" si="85"/>
        <v>43.677948354617648</v>
      </c>
      <c r="S448" s="8">
        <f t="shared" si="86"/>
        <v>43.677948354617648</v>
      </c>
      <c r="T448" s="8">
        <f t="shared" si="87"/>
        <v>0</v>
      </c>
      <c r="U448" s="8">
        <f t="shared" si="88"/>
        <v>20.483735486614282</v>
      </c>
      <c r="V448" s="8">
        <f t="shared" si="89"/>
        <v>0</v>
      </c>
    </row>
    <row r="449" spans="1:22" x14ac:dyDescent="0.25">
      <c r="A449" t="s">
        <v>675</v>
      </c>
      <c r="B449">
        <v>2015</v>
      </c>
      <c r="C449">
        <v>2017</v>
      </c>
      <c r="D449">
        <v>2018</v>
      </c>
      <c r="E449" s="7">
        <v>0</v>
      </c>
      <c r="F449" s="7">
        <v>0</v>
      </c>
      <c r="G449" s="7">
        <v>0</v>
      </c>
      <c r="H449" s="7">
        <v>0</v>
      </c>
      <c r="I449" s="4">
        <f>1</f>
        <v>1</v>
      </c>
      <c r="J449" s="4">
        <f t="shared" si="90"/>
        <v>0</v>
      </c>
      <c r="K449" s="4">
        <f t="shared" si="78"/>
        <v>1</v>
      </c>
      <c r="L449" s="4">
        <f t="shared" si="79"/>
        <v>0</v>
      </c>
      <c r="M449" s="4">
        <f t="shared" si="80"/>
        <v>0</v>
      </c>
      <c r="N449" s="4">
        <f t="shared" si="81"/>
        <v>0</v>
      </c>
      <c r="O449" s="4">
        <f t="shared" si="82"/>
        <v>1</v>
      </c>
      <c r="P449" s="4">
        <f t="shared" si="83"/>
        <v>36</v>
      </c>
      <c r="Q449" s="4">
        <f t="shared" si="84"/>
        <v>24</v>
      </c>
      <c r="R449" s="8">
        <f t="shared" si="85"/>
        <v>0</v>
      </c>
      <c r="S449" s="8">
        <f t="shared" si="86"/>
        <v>0</v>
      </c>
      <c r="T449" s="8">
        <f t="shared" si="87"/>
        <v>0</v>
      </c>
      <c r="U449" s="8">
        <f t="shared" si="88"/>
        <v>0</v>
      </c>
      <c r="V449" s="8">
        <f t="shared" si="89"/>
        <v>0</v>
      </c>
    </row>
    <row r="450" spans="1:22" x14ac:dyDescent="0.25">
      <c r="A450" t="s">
        <v>676</v>
      </c>
      <c r="B450">
        <v>2012</v>
      </c>
      <c r="C450">
        <v>2017</v>
      </c>
      <c r="E450" s="7">
        <v>0</v>
      </c>
      <c r="F450" s="7">
        <v>7.1400475275630662</v>
      </c>
      <c r="G450" s="7">
        <v>67.000924892537711</v>
      </c>
      <c r="H450" s="7">
        <v>20.01858275472383</v>
      </c>
      <c r="I450" s="4">
        <f>1</f>
        <v>1</v>
      </c>
      <c r="J450" s="4">
        <f t="shared" si="90"/>
        <v>1</v>
      </c>
      <c r="K450" s="4">
        <f t="shared" ref="K450:K513" si="91">1-J450</f>
        <v>0</v>
      </c>
      <c r="L450" s="4">
        <f t="shared" ref="L450:L513" si="92">(E450&gt;0)*K450</f>
        <v>0</v>
      </c>
      <c r="M450" s="4">
        <f t="shared" ref="M450:M513" si="93">(E450&gt;200)*L450</f>
        <v>0</v>
      </c>
      <c r="N450" s="4">
        <f t="shared" ref="N450:N513" si="94">(F450&gt;0)*K450*(1-L450)</f>
        <v>0</v>
      </c>
      <c r="O450" s="4">
        <f t="shared" ref="O450:O513" si="95">K450-L450-N450</f>
        <v>0</v>
      </c>
      <c r="P450" s="4">
        <f t="shared" ref="P450:P513" si="96">(C450-B450+1)*12</f>
        <v>72</v>
      </c>
      <c r="Q450" s="4">
        <f t="shared" ref="Q450:Q513" si="97">(D450-C450+1)*12</f>
        <v>-24192</v>
      </c>
      <c r="R450" s="8">
        <f t="shared" ref="R450:R513" si="98">E450*L450</f>
        <v>0</v>
      </c>
      <c r="S450" s="8">
        <f t="shared" ref="S450:S513" si="99">MIN(R450, 200)</f>
        <v>0</v>
      </c>
      <c r="T450" s="8">
        <f t="shared" ref="T450:T513" si="100">R450-S450</f>
        <v>0</v>
      </c>
      <c r="U450" s="8">
        <f t="shared" ref="U450:U513" si="101">F450*L450</f>
        <v>0</v>
      </c>
      <c r="V450" s="8">
        <f t="shared" ref="V450:V513" si="102">F450*N450</f>
        <v>0</v>
      </c>
    </row>
    <row r="451" spans="1:22" x14ac:dyDescent="0.25">
      <c r="A451" t="s">
        <v>677</v>
      </c>
      <c r="B451">
        <v>2010</v>
      </c>
      <c r="C451">
        <v>2017</v>
      </c>
      <c r="D451">
        <v>2019</v>
      </c>
      <c r="E451" s="7">
        <v>39.112226012748494</v>
      </c>
      <c r="F451" s="7">
        <v>13.442822182525976</v>
      </c>
      <c r="G451" s="7">
        <v>0</v>
      </c>
      <c r="H451" s="7">
        <v>0</v>
      </c>
      <c r="I451" s="4">
        <f>1</f>
        <v>1</v>
      </c>
      <c r="J451" s="4">
        <f t="shared" ref="J451:J514" si="103">(D451=0)*1</f>
        <v>0</v>
      </c>
      <c r="K451" s="4">
        <f t="shared" si="91"/>
        <v>1</v>
      </c>
      <c r="L451" s="4">
        <f t="shared" si="92"/>
        <v>1</v>
      </c>
      <c r="M451" s="4">
        <f t="shared" si="93"/>
        <v>0</v>
      </c>
      <c r="N451" s="4">
        <f t="shared" si="94"/>
        <v>0</v>
      </c>
      <c r="O451" s="4">
        <f t="shared" si="95"/>
        <v>0</v>
      </c>
      <c r="P451" s="4">
        <f t="shared" si="96"/>
        <v>96</v>
      </c>
      <c r="Q451" s="4">
        <f t="shared" si="97"/>
        <v>36</v>
      </c>
      <c r="R451" s="8">
        <f t="shared" si="98"/>
        <v>39.112226012748494</v>
      </c>
      <c r="S451" s="8">
        <f t="shared" si="99"/>
        <v>39.112226012748494</v>
      </c>
      <c r="T451" s="8">
        <f t="shared" si="100"/>
        <v>0</v>
      </c>
      <c r="U451" s="8">
        <f t="shared" si="101"/>
        <v>13.442822182525976</v>
      </c>
      <c r="V451" s="8">
        <f t="shared" si="102"/>
        <v>0</v>
      </c>
    </row>
    <row r="452" spans="1:22" x14ac:dyDescent="0.25">
      <c r="A452" t="s">
        <v>678</v>
      </c>
      <c r="B452">
        <v>2015</v>
      </c>
      <c r="C452">
        <v>2017</v>
      </c>
      <c r="D452">
        <v>2019</v>
      </c>
      <c r="E452" s="7">
        <v>30.704036618131408</v>
      </c>
      <c r="F452" s="7">
        <v>20.80018629459806</v>
      </c>
      <c r="G452" s="7">
        <v>0</v>
      </c>
      <c r="H452" s="7">
        <v>0</v>
      </c>
      <c r="I452" s="4">
        <f>1</f>
        <v>1</v>
      </c>
      <c r="J452" s="4">
        <f t="shared" si="103"/>
        <v>0</v>
      </c>
      <c r="K452" s="4">
        <f t="shared" si="91"/>
        <v>1</v>
      </c>
      <c r="L452" s="4">
        <f t="shared" si="92"/>
        <v>1</v>
      </c>
      <c r="M452" s="4">
        <f t="shared" si="93"/>
        <v>0</v>
      </c>
      <c r="N452" s="4">
        <f t="shared" si="94"/>
        <v>0</v>
      </c>
      <c r="O452" s="4">
        <f t="shared" si="95"/>
        <v>0</v>
      </c>
      <c r="P452" s="4">
        <f t="shared" si="96"/>
        <v>36</v>
      </c>
      <c r="Q452" s="4">
        <f t="shared" si="97"/>
        <v>36</v>
      </c>
      <c r="R452" s="8">
        <f t="shared" si="98"/>
        <v>30.704036618131408</v>
      </c>
      <c r="S452" s="8">
        <f t="shared" si="99"/>
        <v>30.704036618131408</v>
      </c>
      <c r="T452" s="8">
        <f t="shared" si="100"/>
        <v>0</v>
      </c>
      <c r="U452" s="8">
        <f t="shared" si="101"/>
        <v>20.80018629459806</v>
      </c>
      <c r="V452" s="8">
        <f t="shared" si="102"/>
        <v>0</v>
      </c>
    </row>
    <row r="453" spans="1:22" x14ac:dyDescent="0.25">
      <c r="A453" t="s">
        <v>679</v>
      </c>
      <c r="B453">
        <v>2011</v>
      </c>
      <c r="C453">
        <v>2017</v>
      </c>
      <c r="D453">
        <v>2019</v>
      </c>
      <c r="E453" s="7">
        <v>0</v>
      </c>
      <c r="F453" s="7">
        <v>0</v>
      </c>
      <c r="G453" s="7">
        <v>0</v>
      </c>
      <c r="H453" s="7">
        <v>0</v>
      </c>
      <c r="I453" s="4">
        <f>1</f>
        <v>1</v>
      </c>
      <c r="J453" s="4">
        <f t="shared" si="103"/>
        <v>0</v>
      </c>
      <c r="K453" s="4">
        <f t="shared" si="91"/>
        <v>1</v>
      </c>
      <c r="L453" s="4">
        <f t="shared" si="92"/>
        <v>0</v>
      </c>
      <c r="M453" s="4">
        <f t="shared" si="93"/>
        <v>0</v>
      </c>
      <c r="N453" s="4">
        <f t="shared" si="94"/>
        <v>0</v>
      </c>
      <c r="O453" s="4">
        <f t="shared" si="95"/>
        <v>1</v>
      </c>
      <c r="P453" s="4">
        <f t="shared" si="96"/>
        <v>84</v>
      </c>
      <c r="Q453" s="4">
        <f t="shared" si="97"/>
        <v>36</v>
      </c>
      <c r="R453" s="8">
        <f t="shared" si="98"/>
        <v>0</v>
      </c>
      <c r="S453" s="8">
        <f t="shared" si="99"/>
        <v>0</v>
      </c>
      <c r="T453" s="8">
        <f t="shared" si="100"/>
        <v>0</v>
      </c>
      <c r="U453" s="8">
        <f t="shared" si="101"/>
        <v>0</v>
      </c>
      <c r="V453" s="8">
        <f t="shared" si="102"/>
        <v>0</v>
      </c>
    </row>
    <row r="454" spans="1:22" x14ac:dyDescent="0.25">
      <c r="A454" t="s">
        <v>680</v>
      </c>
      <c r="B454">
        <v>2011</v>
      </c>
      <c r="C454">
        <v>2017</v>
      </c>
      <c r="D454">
        <v>2017</v>
      </c>
      <c r="E454" s="7">
        <v>0</v>
      </c>
      <c r="F454" s="7">
        <v>0.94698010711229097</v>
      </c>
      <c r="G454" s="7">
        <v>0</v>
      </c>
      <c r="H454" s="7">
        <v>0</v>
      </c>
      <c r="I454" s="4">
        <f>1</f>
        <v>1</v>
      </c>
      <c r="J454" s="4">
        <f t="shared" si="103"/>
        <v>0</v>
      </c>
      <c r="K454" s="4">
        <f t="shared" si="91"/>
        <v>1</v>
      </c>
      <c r="L454" s="4">
        <f t="shared" si="92"/>
        <v>0</v>
      </c>
      <c r="M454" s="4">
        <f t="shared" si="93"/>
        <v>0</v>
      </c>
      <c r="N454" s="4">
        <f t="shared" si="94"/>
        <v>1</v>
      </c>
      <c r="O454" s="4">
        <f t="shared" si="95"/>
        <v>0</v>
      </c>
      <c r="P454" s="4">
        <f t="shared" si="96"/>
        <v>84</v>
      </c>
      <c r="Q454" s="4">
        <f t="shared" si="97"/>
        <v>12</v>
      </c>
      <c r="R454" s="8">
        <f t="shared" si="98"/>
        <v>0</v>
      </c>
      <c r="S454" s="8">
        <f t="shared" si="99"/>
        <v>0</v>
      </c>
      <c r="T454" s="8">
        <f t="shared" si="100"/>
        <v>0</v>
      </c>
      <c r="U454" s="8">
        <f t="shared" si="101"/>
        <v>0</v>
      </c>
      <c r="V454" s="8">
        <f t="shared" si="102"/>
        <v>0.94698010711229097</v>
      </c>
    </row>
    <row r="455" spans="1:22" x14ac:dyDescent="0.25">
      <c r="A455" t="s">
        <v>681</v>
      </c>
      <c r="B455">
        <v>2013</v>
      </c>
      <c r="C455">
        <v>2017</v>
      </c>
      <c r="D455">
        <v>2017</v>
      </c>
      <c r="E455" s="7">
        <v>0</v>
      </c>
      <c r="F455" s="7">
        <v>0</v>
      </c>
      <c r="G455" s="7">
        <v>0</v>
      </c>
      <c r="H455" s="7">
        <v>0</v>
      </c>
      <c r="I455" s="4">
        <f>1</f>
        <v>1</v>
      </c>
      <c r="J455" s="4">
        <f t="shared" si="103"/>
        <v>0</v>
      </c>
      <c r="K455" s="4">
        <f t="shared" si="91"/>
        <v>1</v>
      </c>
      <c r="L455" s="4">
        <f t="shared" si="92"/>
        <v>0</v>
      </c>
      <c r="M455" s="4">
        <f t="shared" si="93"/>
        <v>0</v>
      </c>
      <c r="N455" s="4">
        <f t="shared" si="94"/>
        <v>0</v>
      </c>
      <c r="O455" s="4">
        <f t="shared" si="95"/>
        <v>1</v>
      </c>
      <c r="P455" s="4">
        <f t="shared" si="96"/>
        <v>60</v>
      </c>
      <c r="Q455" s="4">
        <f t="shared" si="97"/>
        <v>12</v>
      </c>
      <c r="R455" s="8">
        <f t="shared" si="98"/>
        <v>0</v>
      </c>
      <c r="S455" s="8">
        <f t="shared" si="99"/>
        <v>0</v>
      </c>
      <c r="T455" s="8">
        <f t="shared" si="100"/>
        <v>0</v>
      </c>
      <c r="U455" s="8">
        <f t="shared" si="101"/>
        <v>0</v>
      </c>
      <c r="V455" s="8">
        <f t="shared" si="102"/>
        <v>0</v>
      </c>
    </row>
    <row r="456" spans="1:22" x14ac:dyDescent="0.25">
      <c r="A456" t="s">
        <v>682</v>
      </c>
      <c r="B456">
        <v>2011</v>
      </c>
      <c r="C456">
        <v>2017</v>
      </c>
      <c r="E456" s="7">
        <v>0</v>
      </c>
      <c r="F456" s="7">
        <v>0</v>
      </c>
      <c r="G456" s="7">
        <v>48.113465810045938</v>
      </c>
      <c r="H456" s="7">
        <v>25.830891353150008</v>
      </c>
      <c r="I456" s="4">
        <f>1</f>
        <v>1</v>
      </c>
      <c r="J456" s="4">
        <f t="shared" si="103"/>
        <v>1</v>
      </c>
      <c r="K456" s="4">
        <f t="shared" si="91"/>
        <v>0</v>
      </c>
      <c r="L456" s="4">
        <f t="shared" si="92"/>
        <v>0</v>
      </c>
      <c r="M456" s="4">
        <f t="shared" si="93"/>
        <v>0</v>
      </c>
      <c r="N456" s="4">
        <f t="shared" si="94"/>
        <v>0</v>
      </c>
      <c r="O456" s="4">
        <f t="shared" si="95"/>
        <v>0</v>
      </c>
      <c r="P456" s="4">
        <f t="shared" si="96"/>
        <v>84</v>
      </c>
      <c r="Q456" s="4">
        <f t="shared" si="97"/>
        <v>-24192</v>
      </c>
      <c r="R456" s="8">
        <f t="shared" si="98"/>
        <v>0</v>
      </c>
      <c r="S456" s="8">
        <f t="shared" si="99"/>
        <v>0</v>
      </c>
      <c r="T456" s="8">
        <f t="shared" si="100"/>
        <v>0</v>
      </c>
      <c r="U456" s="8">
        <f t="shared" si="101"/>
        <v>0</v>
      </c>
      <c r="V456" s="8">
        <f t="shared" si="102"/>
        <v>0</v>
      </c>
    </row>
    <row r="457" spans="1:22" x14ac:dyDescent="0.25">
      <c r="A457" t="s">
        <v>683</v>
      </c>
      <c r="B457">
        <v>2017</v>
      </c>
      <c r="C457">
        <v>2017</v>
      </c>
      <c r="D457">
        <v>2019</v>
      </c>
      <c r="E457" s="7">
        <v>22.823113556704737</v>
      </c>
      <c r="F457" s="7">
        <v>23.027680046209571</v>
      </c>
      <c r="G457" s="7">
        <v>0</v>
      </c>
      <c r="H457" s="7">
        <v>0</v>
      </c>
      <c r="I457" s="4">
        <f>1</f>
        <v>1</v>
      </c>
      <c r="J457" s="4">
        <f t="shared" si="103"/>
        <v>0</v>
      </c>
      <c r="K457" s="4">
        <f t="shared" si="91"/>
        <v>1</v>
      </c>
      <c r="L457" s="4">
        <f t="shared" si="92"/>
        <v>1</v>
      </c>
      <c r="M457" s="4">
        <f t="shared" si="93"/>
        <v>0</v>
      </c>
      <c r="N457" s="4">
        <f t="shared" si="94"/>
        <v>0</v>
      </c>
      <c r="O457" s="4">
        <f t="shared" si="95"/>
        <v>0</v>
      </c>
      <c r="P457" s="4">
        <f t="shared" si="96"/>
        <v>12</v>
      </c>
      <c r="Q457" s="4">
        <f t="shared" si="97"/>
        <v>36</v>
      </c>
      <c r="R457" s="8">
        <f t="shared" si="98"/>
        <v>22.823113556704737</v>
      </c>
      <c r="S457" s="8">
        <f t="shared" si="99"/>
        <v>22.823113556704737</v>
      </c>
      <c r="T457" s="8">
        <f t="shared" si="100"/>
        <v>0</v>
      </c>
      <c r="U457" s="8">
        <f t="shared" si="101"/>
        <v>23.027680046209571</v>
      </c>
      <c r="V457" s="8">
        <f t="shared" si="102"/>
        <v>0</v>
      </c>
    </row>
    <row r="458" spans="1:22" x14ac:dyDescent="0.25">
      <c r="A458" t="s">
        <v>684</v>
      </c>
      <c r="B458">
        <v>2014</v>
      </c>
      <c r="C458">
        <v>2017</v>
      </c>
      <c r="E458" s="7">
        <v>0</v>
      </c>
      <c r="F458" s="7">
        <v>0</v>
      </c>
      <c r="G458" s="7">
        <v>18.529563693409322</v>
      </c>
      <c r="H458" s="7">
        <v>24.830848002915083</v>
      </c>
      <c r="I458" s="4">
        <f>1</f>
        <v>1</v>
      </c>
      <c r="J458" s="4">
        <f t="shared" si="103"/>
        <v>1</v>
      </c>
      <c r="K458" s="4">
        <f t="shared" si="91"/>
        <v>0</v>
      </c>
      <c r="L458" s="4">
        <f t="shared" si="92"/>
        <v>0</v>
      </c>
      <c r="M458" s="4">
        <f t="shared" si="93"/>
        <v>0</v>
      </c>
      <c r="N458" s="4">
        <f t="shared" si="94"/>
        <v>0</v>
      </c>
      <c r="O458" s="4">
        <f t="shared" si="95"/>
        <v>0</v>
      </c>
      <c r="P458" s="4">
        <f t="shared" si="96"/>
        <v>48</v>
      </c>
      <c r="Q458" s="4">
        <f t="shared" si="97"/>
        <v>-24192</v>
      </c>
      <c r="R458" s="8">
        <f t="shared" si="98"/>
        <v>0</v>
      </c>
      <c r="S458" s="8">
        <f t="shared" si="99"/>
        <v>0</v>
      </c>
      <c r="T458" s="8">
        <f t="shared" si="100"/>
        <v>0</v>
      </c>
      <c r="U458" s="8">
        <f t="shared" si="101"/>
        <v>0</v>
      </c>
      <c r="V458" s="8">
        <f t="shared" si="102"/>
        <v>0</v>
      </c>
    </row>
    <row r="459" spans="1:22" x14ac:dyDescent="0.25">
      <c r="A459" t="s">
        <v>685</v>
      </c>
      <c r="B459">
        <v>2013</v>
      </c>
      <c r="C459">
        <v>2017</v>
      </c>
      <c r="E459" s="7">
        <v>0</v>
      </c>
      <c r="F459" s="7">
        <v>6.2699055757913227</v>
      </c>
      <c r="G459" s="7">
        <v>68.243064483671674</v>
      </c>
      <c r="H459" s="7">
        <v>22.541723786049594</v>
      </c>
      <c r="I459" s="4">
        <f>1</f>
        <v>1</v>
      </c>
      <c r="J459" s="4">
        <f t="shared" si="103"/>
        <v>1</v>
      </c>
      <c r="K459" s="4">
        <f t="shared" si="91"/>
        <v>0</v>
      </c>
      <c r="L459" s="4">
        <f t="shared" si="92"/>
        <v>0</v>
      </c>
      <c r="M459" s="4">
        <f t="shared" si="93"/>
        <v>0</v>
      </c>
      <c r="N459" s="4">
        <f t="shared" si="94"/>
        <v>0</v>
      </c>
      <c r="O459" s="4">
        <f t="shared" si="95"/>
        <v>0</v>
      </c>
      <c r="P459" s="4">
        <f t="shared" si="96"/>
        <v>60</v>
      </c>
      <c r="Q459" s="4">
        <f t="shared" si="97"/>
        <v>-24192</v>
      </c>
      <c r="R459" s="8">
        <f t="shared" si="98"/>
        <v>0</v>
      </c>
      <c r="S459" s="8">
        <f t="shared" si="99"/>
        <v>0</v>
      </c>
      <c r="T459" s="8">
        <f t="shared" si="100"/>
        <v>0</v>
      </c>
      <c r="U459" s="8">
        <f t="shared" si="101"/>
        <v>0</v>
      </c>
      <c r="V459" s="8">
        <f t="shared" si="102"/>
        <v>0</v>
      </c>
    </row>
    <row r="460" spans="1:22" x14ac:dyDescent="0.25">
      <c r="A460" t="s">
        <v>686</v>
      </c>
      <c r="B460">
        <v>2012</v>
      </c>
      <c r="C460">
        <v>2017</v>
      </c>
      <c r="D460">
        <v>2017</v>
      </c>
      <c r="E460" s="7">
        <v>0</v>
      </c>
      <c r="F460" s="7">
        <v>0.57928657130096528</v>
      </c>
      <c r="G460" s="7">
        <v>0</v>
      </c>
      <c r="H460" s="7">
        <v>0</v>
      </c>
      <c r="I460" s="4">
        <f>1</f>
        <v>1</v>
      </c>
      <c r="J460" s="4">
        <f t="shared" si="103"/>
        <v>0</v>
      </c>
      <c r="K460" s="4">
        <f t="shared" si="91"/>
        <v>1</v>
      </c>
      <c r="L460" s="4">
        <f t="shared" si="92"/>
        <v>0</v>
      </c>
      <c r="M460" s="4">
        <f t="shared" si="93"/>
        <v>0</v>
      </c>
      <c r="N460" s="4">
        <f t="shared" si="94"/>
        <v>1</v>
      </c>
      <c r="O460" s="4">
        <f t="shared" si="95"/>
        <v>0</v>
      </c>
      <c r="P460" s="4">
        <f t="shared" si="96"/>
        <v>72</v>
      </c>
      <c r="Q460" s="4">
        <f t="shared" si="97"/>
        <v>12</v>
      </c>
      <c r="R460" s="8">
        <f t="shared" si="98"/>
        <v>0</v>
      </c>
      <c r="S460" s="8">
        <f t="shared" si="99"/>
        <v>0</v>
      </c>
      <c r="T460" s="8">
        <f t="shared" si="100"/>
        <v>0</v>
      </c>
      <c r="U460" s="8">
        <f t="shared" si="101"/>
        <v>0</v>
      </c>
      <c r="V460" s="8">
        <f t="shared" si="102"/>
        <v>0.57928657130096528</v>
      </c>
    </row>
    <row r="461" spans="1:22" x14ac:dyDescent="0.25">
      <c r="A461" t="s">
        <v>687</v>
      </c>
      <c r="B461">
        <v>2015</v>
      </c>
      <c r="C461">
        <v>2017</v>
      </c>
      <c r="E461" s="7">
        <v>0</v>
      </c>
      <c r="F461" s="7">
        <v>0</v>
      </c>
      <c r="G461" s="7">
        <v>0</v>
      </c>
      <c r="H461" s="7">
        <v>13.350088206007573</v>
      </c>
      <c r="I461" s="4">
        <f>1</f>
        <v>1</v>
      </c>
      <c r="J461" s="4">
        <f t="shared" si="103"/>
        <v>1</v>
      </c>
      <c r="K461" s="4">
        <f t="shared" si="91"/>
        <v>0</v>
      </c>
      <c r="L461" s="4">
        <f t="shared" si="92"/>
        <v>0</v>
      </c>
      <c r="M461" s="4">
        <f t="shared" si="93"/>
        <v>0</v>
      </c>
      <c r="N461" s="4">
        <f t="shared" si="94"/>
        <v>0</v>
      </c>
      <c r="O461" s="4">
        <f t="shared" si="95"/>
        <v>0</v>
      </c>
      <c r="P461" s="4">
        <f t="shared" si="96"/>
        <v>36</v>
      </c>
      <c r="Q461" s="4">
        <f t="shared" si="97"/>
        <v>-24192</v>
      </c>
      <c r="R461" s="8">
        <f t="shared" si="98"/>
        <v>0</v>
      </c>
      <c r="S461" s="8">
        <f t="shared" si="99"/>
        <v>0</v>
      </c>
      <c r="T461" s="8">
        <f t="shared" si="100"/>
        <v>0</v>
      </c>
      <c r="U461" s="8">
        <f t="shared" si="101"/>
        <v>0</v>
      </c>
      <c r="V461" s="8">
        <f t="shared" si="102"/>
        <v>0</v>
      </c>
    </row>
    <row r="462" spans="1:22" x14ac:dyDescent="0.25">
      <c r="A462" t="s">
        <v>688</v>
      </c>
      <c r="B462">
        <v>2016</v>
      </c>
      <c r="C462">
        <v>2017</v>
      </c>
      <c r="D462">
        <v>2019</v>
      </c>
      <c r="E462" s="7">
        <v>0</v>
      </c>
      <c r="F462" s="7">
        <v>11.815985540157799</v>
      </c>
      <c r="G462" s="7">
        <v>0</v>
      </c>
      <c r="H462" s="7">
        <v>0</v>
      </c>
      <c r="I462" s="4">
        <f>1</f>
        <v>1</v>
      </c>
      <c r="J462" s="4">
        <f t="shared" si="103"/>
        <v>0</v>
      </c>
      <c r="K462" s="4">
        <f t="shared" si="91"/>
        <v>1</v>
      </c>
      <c r="L462" s="4">
        <f t="shared" si="92"/>
        <v>0</v>
      </c>
      <c r="M462" s="4">
        <f t="shared" si="93"/>
        <v>0</v>
      </c>
      <c r="N462" s="4">
        <f t="shared" si="94"/>
        <v>1</v>
      </c>
      <c r="O462" s="4">
        <f t="shared" si="95"/>
        <v>0</v>
      </c>
      <c r="P462" s="4">
        <f t="shared" si="96"/>
        <v>24</v>
      </c>
      <c r="Q462" s="4">
        <f t="shared" si="97"/>
        <v>36</v>
      </c>
      <c r="R462" s="8">
        <f t="shared" si="98"/>
        <v>0</v>
      </c>
      <c r="S462" s="8">
        <f t="shared" si="99"/>
        <v>0</v>
      </c>
      <c r="T462" s="8">
        <f t="shared" si="100"/>
        <v>0</v>
      </c>
      <c r="U462" s="8">
        <f t="shared" si="101"/>
        <v>0</v>
      </c>
      <c r="V462" s="8">
        <f t="shared" si="102"/>
        <v>11.815985540157799</v>
      </c>
    </row>
    <row r="463" spans="1:22" x14ac:dyDescent="0.25">
      <c r="A463" t="s">
        <v>689</v>
      </c>
      <c r="B463">
        <v>2010</v>
      </c>
      <c r="C463">
        <v>2017</v>
      </c>
      <c r="D463">
        <v>2018</v>
      </c>
      <c r="E463" s="7">
        <v>19.629910603527044</v>
      </c>
      <c r="F463" s="7">
        <v>44.026937616727942</v>
      </c>
      <c r="G463" s="7">
        <v>0</v>
      </c>
      <c r="H463" s="7">
        <v>0</v>
      </c>
      <c r="I463" s="4">
        <f>1</f>
        <v>1</v>
      </c>
      <c r="J463" s="4">
        <f t="shared" si="103"/>
        <v>0</v>
      </c>
      <c r="K463" s="4">
        <f t="shared" si="91"/>
        <v>1</v>
      </c>
      <c r="L463" s="4">
        <f t="shared" si="92"/>
        <v>1</v>
      </c>
      <c r="M463" s="4">
        <f t="shared" si="93"/>
        <v>0</v>
      </c>
      <c r="N463" s="4">
        <f t="shared" si="94"/>
        <v>0</v>
      </c>
      <c r="O463" s="4">
        <f t="shared" si="95"/>
        <v>0</v>
      </c>
      <c r="P463" s="4">
        <f t="shared" si="96"/>
        <v>96</v>
      </c>
      <c r="Q463" s="4">
        <f t="shared" si="97"/>
        <v>24</v>
      </c>
      <c r="R463" s="8">
        <f t="shared" si="98"/>
        <v>19.629910603527044</v>
      </c>
      <c r="S463" s="8">
        <f t="shared" si="99"/>
        <v>19.629910603527044</v>
      </c>
      <c r="T463" s="8">
        <f t="shared" si="100"/>
        <v>0</v>
      </c>
      <c r="U463" s="8">
        <f t="shared" si="101"/>
        <v>44.026937616727942</v>
      </c>
      <c r="V463" s="8">
        <f t="shared" si="102"/>
        <v>0</v>
      </c>
    </row>
    <row r="464" spans="1:22" x14ac:dyDescent="0.25">
      <c r="A464" t="s">
        <v>690</v>
      </c>
      <c r="B464">
        <v>2012</v>
      </c>
      <c r="C464">
        <v>2017</v>
      </c>
      <c r="D464">
        <v>2018</v>
      </c>
      <c r="E464" s="7">
        <v>0</v>
      </c>
      <c r="F464" s="7">
        <v>3.6801744328487462</v>
      </c>
      <c r="G464" s="7">
        <v>0</v>
      </c>
      <c r="H464" s="7">
        <v>0</v>
      </c>
      <c r="I464" s="4">
        <f>1</f>
        <v>1</v>
      </c>
      <c r="J464" s="4">
        <f t="shared" si="103"/>
        <v>0</v>
      </c>
      <c r="K464" s="4">
        <f t="shared" si="91"/>
        <v>1</v>
      </c>
      <c r="L464" s="4">
        <f t="shared" si="92"/>
        <v>0</v>
      </c>
      <c r="M464" s="4">
        <f t="shared" si="93"/>
        <v>0</v>
      </c>
      <c r="N464" s="4">
        <f t="shared" si="94"/>
        <v>1</v>
      </c>
      <c r="O464" s="4">
        <f t="shared" si="95"/>
        <v>0</v>
      </c>
      <c r="P464" s="4">
        <f t="shared" si="96"/>
        <v>72</v>
      </c>
      <c r="Q464" s="4">
        <f t="shared" si="97"/>
        <v>24</v>
      </c>
      <c r="R464" s="8">
        <f t="shared" si="98"/>
        <v>0</v>
      </c>
      <c r="S464" s="8">
        <f t="shared" si="99"/>
        <v>0</v>
      </c>
      <c r="T464" s="8">
        <f t="shared" si="100"/>
        <v>0</v>
      </c>
      <c r="U464" s="8">
        <f t="shared" si="101"/>
        <v>0</v>
      </c>
      <c r="V464" s="8">
        <f t="shared" si="102"/>
        <v>3.6801744328487462</v>
      </c>
    </row>
    <row r="465" spans="1:22" x14ac:dyDescent="0.25">
      <c r="A465" t="s">
        <v>691</v>
      </c>
      <c r="B465">
        <v>2015</v>
      </c>
      <c r="C465">
        <v>2017</v>
      </c>
      <c r="D465">
        <v>2019</v>
      </c>
      <c r="E465" s="7">
        <v>0</v>
      </c>
      <c r="F465" s="7">
        <v>5.9385025753165284</v>
      </c>
      <c r="G465" s="7">
        <v>0</v>
      </c>
      <c r="H465" s="7">
        <v>0</v>
      </c>
      <c r="I465" s="4">
        <f>1</f>
        <v>1</v>
      </c>
      <c r="J465" s="4">
        <f t="shared" si="103"/>
        <v>0</v>
      </c>
      <c r="K465" s="4">
        <f t="shared" si="91"/>
        <v>1</v>
      </c>
      <c r="L465" s="4">
        <f t="shared" si="92"/>
        <v>0</v>
      </c>
      <c r="M465" s="4">
        <f t="shared" si="93"/>
        <v>0</v>
      </c>
      <c r="N465" s="4">
        <f t="shared" si="94"/>
        <v>1</v>
      </c>
      <c r="O465" s="4">
        <f t="shared" si="95"/>
        <v>0</v>
      </c>
      <c r="P465" s="4">
        <f t="shared" si="96"/>
        <v>36</v>
      </c>
      <c r="Q465" s="4">
        <f t="shared" si="97"/>
        <v>36</v>
      </c>
      <c r="R465" s="8">
        <f t="shared" si="98"/>
        <v>0</v>
      </c>
      <c r="S465" s="8">
        <f t="shared" si="99"/>
        <v>0</v>
      </c>
      <c r="T465" s="8">
        <f t="shared" si="100"/>
        <v>0</v>
      </c>
      <c r="U465" s="8">
        <f t="shared" si="101"/>
        <v>0</v>
      </c>
      <c r="V465" s="8">
        <f t="shared" si="102"/>
        <v>5.9385025753165284</v>
      </c>
    </row>
    <row r="466" spans="1:22" x14ac:dyDescent="0.25">
      <c r="A466" t="s">
        <v>692</v>
      </c>
      <c r="B466">
        <v>2013</v>
      </c>
      <c r="C466">
        <v>2017</v>
      </c>
      <c r="D466">
        <v>2019</v>
      </c>
      <c r="E466" s="7">
        <v>0</v>
      </c>
      <c r="F466" s="7">
        <v>0</v>
      </c>
      <c r="G466" s="7">
        <v>0</v>
      </c>
      <c r="H466" s="7">
        <v>0</v>
      </c>
      <c r="I466" s="4">
        <f>1</f>
        <v>1</v>
      </c>
      <c r="J466" s="4">
        <f t="shared" si="103"/>
        <v>0</v>
      </c>
      <c r="K466" s="4">
        <f t="shared" si="91"/>
        <v>1</v>
      </c>
      <c r="L466" s="4">
        <f t="shared" si="92"/>
        <v>0</v>
      </c>
      <c r="M466" s="4">
        <f t="shared" si="93"/>
        <v>0</v>
      </c>
      <c r="N466" s="4">
        <f t="shared" si="94"/>
        <v>0</v>
      </c>
      <c r="O466" s="4">
        <f t="shared" si="95"/>
        <v>1</v>
      </c>
      <c r="P466" s="4">
        <f t="shared" si="96"/>
        <v>60</v>
      </c>
      <c r="Q466" s="4">
        <f t="shared" si="97"/>
        <v>36</v>
      </c>
      <c r="R466" s="8">
        <f t="shared" si="98"/>
        <v>0</v>
      </c>
      <c r="S466" s="8">
        <f t="shared" si="99"/>
        <v>0</v>
      </c>
      <c r="T466" s="8">
        <f t="shared" si="100"/>
        <v>0</v>
      </c>
      <c r="U466" s="8">
        <f t="shared" si="101"/>
        <v>0</v>
      </c>
      <c r="V466" s="8">
        <f t="shared" si="102"/>
        <v>0</v>
      </c>
    </row>
    <row r="467" spans="1:22" x14ac:dyDescent="0.25">
      <c r="A467" t="s">
        <v>693</v>
      </c>
      <c r="B467">
        <v>2015</v>
      </c>
      <c r="C467">
        <v>2017</v>
      </c>
      <c r="E467" s="7">
        <v>0</v>
      </c>
      <c r="F467" s="7">
        <v>0</v>
      </c>
      <c r="G467" s="7">
        <v>227.87333707216956</v>
      </c>
      <c r="H467" s="7">
        <v>42.91361396967536</v>
      </c>
      <c r="I467" s="4">
        <f>1</f>
        <v>1</v>
      </c>
      <c r="J467" s="4">
        <f t="shared" si="103"/>
        <v>1</v>
      </c>
      <c r="K467" s="4">
        <f t="shared" si="91"/>
        <v>0</v>
      </c>
      <c r="L467" s="4">
        <f t="shared" si="92"/>
        <v>0</v>
      </c>
      <c r="M467" s="4">
        <f t="shared" si="93"/>
        <v>0</v>
      </c>
      <c r="N467" s="4">
        <f t="shared" si="94"/>
        <v>0</v>
      </c>
      <c r="O467" s="4">
        <f t="shared" si="95"/>
        <v>0</v>
      </c>
      <c r="P467" s="4">
        <f t="shared" si="96"/>
        <v>36</v>
      </c>
      <c r="Q467" s="4">
        <f t="shared" si="97"/>
        <v>-24192</v>
      </c>
      <c r="R467" s="8">
        <f t="shared" si="98"/>
        <v>0</v>
      </c>
      <c r="S467" s="8">
        <f t="shared" si="99"/>
        <v>0</v>
      </c>
      <c r="T467" s="8">
        <f t="shared" si="100"/>
        <v>0</v>
      </c>
      <c r="U467" s="8">
        <f t="shared" si="101"/>
        <v>0</v>
      </c>
      <c r="V467" s="8">
        <f t="shared" si="102"/>
        <v>0</v>
      </c>
    </row>
    <row r="468" spans="1:22" x14ac:dyDescent="0.25">
      <c r="A468" t="s">
        <v>694</v>
      </c>
      <c r="B468">
        <v>2016</v>
      </c>
      <c r="C468">
        <v>2017</v>
      </c>
      <c r="D468">
        <v>2019</v>
      </c>
      <c r="E468" s="7">
        <v>42.543504739848885</v>
      </c>
      <c r="F468" s="7">
        <v>54.067159787761931</v>
      </c>
      <c r="G468" s="7">
        <v>0</v>
      </c>
      <c r="H468" s="7">
        <v>0</v>
      </c>
      <c r="I468" s="4">
        <f>1</f>
        <v>1</v>
      </c>
      <c r="J468" s="4">
        <f t="shared" si="103"/>
        <v>0</v>
      </c>
      <c r="K468" s="4">
        <f t="shared" si="91"/>
        <v>1</v>
      </c>
      <c r="L468" s="4">
        <f t="shared" si="92"/>
        <v>1</v>
      </c>
      <c r="M468" s="4">
        <f t="shared" si="93"/>
        <v>0</v>
      </c>
      <c r="N468" s="4">
        <f t="shared" si="94"/>
        <v>0</v>
      </c>
      <c r="O468" s="4">
        <f t="shared" si="95"/>
        <v>0</v>
      </c>
      <c r="P468" s="4">
        <f t="shared" si="96"/>
        <v>24</v>
      </c>
      <c r="Q468" s="4">
        <f t="shared" si="97"/>
        <v>36</v>
      </c>
      <c r="R468" s="8">
        <f t="shared" si="98"/>
        <v>42.543504739848885</v>
      </c>
      <c r="S468" s="8">
        <f t="shared" si="99"/>
        <v>42.543504739848885</v>
      </c>
      <c r="T468" s="8">
        <f t="shared" si="100"/>
        <v>0</v>
      </c>
      <c r="U468" s="8">
        <f t="shared" si="101"/>
        <v>54.067159787761931</v>
      </c>
      <c r="V468" s="8">
        <f t="shared" si="102"/>
        <v>0</v>
      </c>
    </row>
    <row r="469" spans="1:22" x14ac:dyDescent="0.25">
      <c r="A469" t="s">
        <v>695</v>
      </c>
      <c r="B469">
        <v>2015</v>
      </c>
      <c r="C469">
        <v>2017</v>
      </c>
      <c r="E469" s="7">
        <v>0</v>
      </c>
      <c r="F469" s="7">
        <v>30.956326949080008</v>
      </c>
      <c r="G469" s="7">
        <v>38.051807737171224</v>
      </c>
      <c r="H469" s="7">
        <v>96.905992934263026</v>
      </c>
      <c r="I469" s="4">
        <f>1</f>
        <v>1</v>
      </c>
      <c r="J469" s="4">
        <f t="shared" si="103"/>
        <v>1</v>
      </c>
      <c r="K469" s="4">
        <f t="shared" si="91"/>
        <v>0</v>
      </c>
      <c r="L469" s="4">
        <f t="shared" si="92"/>
        <v>0</v>
      </c>
      <c r="M469" s="4">
        <f t="shared" si="93"/>
        <v>0</v>
      </c>
      <c r="N469" s="4">
        <f t="shared" si="94"/>
        <v>0</v>
      </c>
      <c r="O469" s="4">
        <f t="shared" si="95"/>
        <v>0</v>
      </c>
      <c r="P469" s="4">
        <f t="shared" si="96"/>
        <v>36</v>
      </c>
      <c r="Q469" s="4">
        <f t="shared" si="97"/>
        <v>-24192</v>
      </c>
      <c r="R469" s="8">
        <f t="shared" si="98"/>
        <v>0</v>
      </c>
      <c r="S469" s="8">
        <f t="shared" si="99"/>
        <v>0</v>
      </c>
      <c r="T469" s="8">
        <f t="shared" si="100"/>
        <v>0</v>
      </c>
      <c r="U469" s="8">
        <f t="shared" si="101"/>
        <v>0</v>
      </c>
      <c r="V469" s="8">
        <f t="shared" si="102"/>
        <v>0</v>
      </c>
    </row>
    <row r="470" spans="1:22" x14ac:dyDescent="0.25">
      <c r="A470" t="s">
        <v>696</v>
      </c>
      <c r="B470">
        <v>2012</v>
      </c>
      <c r="C470">
        <v>2017</v>
      </c>
      <c r="D470">
        <v>2019</v>
      </c>
      <c r="E470" s="7">
        <v>20.406251646459669</v>
      </c>
      <c r="F470" s="7">
        <v>33.021922633896679</v>
      </c>
      <c r="G470" s="7">
        <v>0</v>
      </c>
      <c r="H470" s="7">
        <v>0</v>
      </c>
      <c r="I470" s="4">
        <f>1</f>
        <v>1</v>
      </c>
      <c r="J470" s="4">
        <f t="shared" si="103"/>
        <v>0</v>
      </c>
      <c r="K470" s="4">
        <f t="shared" si="91"/>
        <v>1</v>
      </c>
      <c r="L470" s="4">
        <f t="shared" si="92"/>
        <v>1</v>
      </c>
      <c r="M470" s="4">
        <f t="shared" si="93"/>
        <v>0</v>
      </c>
      <c r="N470" s="4">
        <f t="shared" si="94"/>
        <v>0</v>
      </c>
      <c r="O470" s="4">
        <f t="shared" si="95"/>
        <v>0</v>
      </c>
      <c r="P470" s="4">
        <f t="shared" si="96"/>
        <v>72</v>
      </c>
      <c r="Q470" s="4">
        <f t="shared" si="97"/>
        <v>36</v>
      </c>
      <c r="R470" s="8">
        <f t="shared" si="98"/>
        <v>20.406251646459669</v>
      </c>
      <c r="S470" s="8">
        <f t="shared" si="99"/>
        <v>20.406251646459669</v>
      </c>
      <c r="T470" s="8">
        <f t="shared" si="100"/>
        <v>0</v>
      </c>
      <c r="U470" s="8">
        <f t="shared" si="101"/>
        <v>33.021922633896679</v>
      </c>
      <c r="V470" s="8">
        <f t="shared" si="102"/>
        <v>0</v>
      </c>
    </row>
    <row r="471" spans="1:22" x14ac:dyDescent="0.25">
      <c r="A471" t="s">
        <v>697</v>
      </c>
      <c r="B471">
        <v>2017</v>
      </c>
      <c r="C471">
        <v>2017</v>
      </c>
      <c r="D471">
        <v>2017</v>
      </c>
      <c r="E471" s="7">
        <v>0</v>
      </c>
      <c r="F471" s="7">
        <v>0</v>
      </c>
      <c r="G471" s="7">
        <v>0</v>
      </c>
      <c r="H471" s="7">
        <v>0</v>
      </c>
      <c r="I471" s="4">
        <f>1</f>
        <v>1</v>
      </c>
      <c r="J471" s="4">
        <f t="shared" si="103"/>
        <v>0</v>
      </c>
      <c r="K471" s="4">
        <f t="shared" si="91"/>
        <v>1</v>
      </c>
      <c r="L471" s="4">
        <f t="shared" si="92"/>
        <v>0</v>
      </c>
      <c r="M471" s="4">
        <f t="shared" si="93"/>
        <v>0</v>
      </c>
      <c r="N471" s="4">
        <f t="shared" si="94"/>
        <v>0</v>
      </c>
      <c r="O471" s="4">
        <f t="shared" si="95"/>
        <v>1</v>
      </c>
      <c r="P471" s="4">
        <f t="shared" si="96"/>
        <v>12</v>
      </c>
      <c r="Q471" s="4">
        <f t="shared" si="97"/>
        <v>12</v>
      </c>
      <c r="R471" s="8">
        <f t="shared" si="98"/>
        <v>0</v>
      </c>
      <c r="S471" s="8">
        <f t="shared" si="99"/>
        <v>0</v>
      </c>
      <c r="T471" s="8">
        <f t="shared" si="100"/>
        <v>0</v>
      </c>
      <c r="U471" s="8">
        <f t="shared" si="101"/>
        <v>0</v>
      </c>
      <c r="V471" s="8">
        <f t="shared" si="102"/>
        <v>0</v>
      </c>
    </row>
    <row r="472" spans="1:22" x14ac:dyDescent="0.25">
      <c r="A472" t="s">
        <v>698</v>
      </c>
      <c r="B472">
        <v>2014</v>
      </c>
      <c r="C472">
        <v>2017</v>
      </c>
      <c r="D472">
        <v>2017</v>
      </c>
      <c r="E472" s="7">
        <v>0</v>
      </c>
      <c r="F472" s="7">
        <v>0.50127897304014701</v>
      </c>
      <c r="G472" s="7">
        <v>0</v>
      </c>
      <c r="H472" s="7">
        <v>0</v>
      </c>
      <c r="I472" s="4">
        <f>1</f>
        <v>1</v>
      </c>
      <c r="J472" s="4">
        <f t="shared" si="103"/>
        <v>0</v>
      </c>
      <c r="K472" s="4">
        <f t="shared" si="91"/>
        <v>1</v>
      </c>
      <c r="L472" s="4">
        <f t="shared" si="92"/>
        <v>0</v>
      </c>
      <c r="M472" s="4">
        <f t="shared" si="93"/>
        <v>0</v>
      </c>
      <c r="N472" s="4">
        <f t="shared" si="94"/>
        <v>1</v>
      </c>
      <c r="O472" s="4">
        <f t="shared" si="95"/>
        <v>0</v>
      </c>
      <c r="P472" s="4">
        <f t="shared" si="96"/>
        <v>48</v>
      </c>
      <c r="Q472" s="4">
        <f t="shared" si="97"/>
        <v>12</v>
      </c>
      <c r="R472" s="8">
        <f t="shared" si="98"/>
        <v>0</v>
      </c>
      <c r="S472" s="8">
        <f t="shared" si="99"/>
        <v>0</v>
      </c>
      <c r="T472" s="8">
        <f t="shared" si="100"/>
        <v>0</v>
      </c>
      <c r="U472" s="8">
        <f t="shared" si="101"/>
        <v>0</v>
      </c>
      <c r="V472" s="8">
        <f t="shared" si="102"/>
        <v>0.50127897304014701</v>
      </c>
    </row>
    <row r="473" spans="1:22" x14ac:dyDescent="0.25">
      <c r="A473" t="s">
        <v>699</v>
      </c>
      <c r="B473">
        <v>2014</v>
      </c>
      <c r="C473">
        <v>2017</v>
      </c>
      <c r="D473">
        <v>2018</v>
      </c>
      <c r="E473" s="7">
        <v>0</v>
      </c>
      <c r="F473" s="7">
        <v>3.2996388465476816</v>
      </c>
      <c r="G473" s="7">
        <v>0</v>
      </c>
      <c r="H473" s="7">
        <v>0</v>
      </c>
      <c r="I473" s="4">
        <f>1</f>
        <v>1</v>
      </c>
      <c r="J473" s="4">
        <f t="shared" si="103"/>
        <v>0</v>
      </c>
      <c r="K473" s="4">
        <f t="shared" si="91"/>
        <v>1</v>
      </c>
      <c r="L473" s="4">
        <f t="shared" si="92"/>
        <v>0</v>
      </c>
      <c r="M473" s="4">
        <f t="shared" si="93"/>
        <v>0</v>
      </c>
      <c r="N473" s="4">
        <f t="shared" si="94"/>
        <v>1</v>
      </c>
      <c r="O473" s="4">
        <f t="shared" si="95"/>
        <v>0</v>
      </c>
      <c r="P473" s="4">
        <f t="shared" si="96"/>
        <v>48</v>
      </c>
      <c r="Q473" s="4">
        <f t="shared" si="97"/>
        <v>24</v>
      </c>
      <c r="R473" s="8">
        <f t="shared" si="98"/>
        <v>0</v>
      </c>
      <c r="S473" s="8">
        <f t="shared" si="99"/>
        <v>0</v>
      </c>
      <c r="T473" s="8">
        <f t="shared" si="100"/>
        <v>0</v>
      </c>
      <c r="U473" s="8">
        <f t="shared" si="101"/>
        <v>0</v>
      </c>
      <c r="V473" s="8">
        <f t="shared" si="102"/>
        <v>3.2996388465476816</v>
      </c>
    </row>
    <row r="474" spans="1:22" x14ac:dyDescent="0.25">
      <c r="A474" t="s">
        <v>700</v>
      </c>
      <c r="B474">
        <v>2013</v>
      </c>
      <c r="C474">
        <v>2017</v>
      </c>
      <c r="E474" s="7">
        <v>0</v>
      </c>
      <c r="F474" s="7">
        <v>0</v>
      </c>
      <c r="G474" s="7">
        <v>24.969675897630346</v>
      </c>
      <c r="H474" s="7">
        <v>21.188607436219886</v>
      </c>
      <c r="I474" s="4">
        <f>1</f>
        <v>1</v>
      </c>
      <c r="J474" s="4">
        <f t="shared" si="103"/>
        <v>1</v>
      </c>
      <c r="K474" s="4">
        <f t="shared" si="91"/>
        <v>0</v>
      </c>
      <c r="L474" s="4">
        <f t="shared" si="92"/>
        <v>0</v>
      </c>
      <c r="M474" s="4">
        <f t="shared" si="93"/>
        <v>0</v>
      </c>
      <c r="N474" s="4">
        <f t="shared" si="94"/>
        <v>0</v>
      </c>
      <c r="O474" s="4">
        <f t="shared" si="95"/>
        <v>0</v>
      </c>
      <c r="P474" s="4">
        <f t="shared" si="96"/>
        <v>60</v>
      </c>
      <c r="Q474" s="4">
        <f t="shared" si="97"/>
        <v>-24192</v>
      </c>
      <c r="R474" s="8">
        <f t="shared" si="98"/>
        <v>0</v>
      </c>
      <c r="S474" s="8">
        <f t="shared" si="99"/>
        <v>0</v>
      </c>
      <c r="T474" s="8">
        <f t="shared" si="100"/>
        <v>0</v>
      </c>
      <c r="U474" s="8">
        <f t="shared" si="101"/>
        <v>0</v>
      </c>
      <c r="V474" s="8">
        <f t="shared" si="102"/>
        <v>0</v>
      </c>
    </row>
    <row r="475" spans="1:22" x14ac:dyDescent="0.25">
      <c r="A475" t="s">
        <v>701</v>
      </c>
      <c r="B475">
        <v>2013</v>
      </c>
      <c r="C475">
        <v>2017</v>
      </c>
      <c r="D475">
        <v>2017</v>
      </c>
      <c r="E475" s="7">
        <v>0</v>
      </c>
      <c r="F475" s="7">
        <v>0</v>
      </c>
      <c r="G475" s="7">
        <v>0</v>
      </c>
      <c r="H475" s="7">
        <v>0</v>
      </c>
      <c r="I475" s="4">
        <f>1</f>
        <v>1</v>
      </c>
      <c r="J475" s="4">
        <f t="shared" si="103"/>
        <v>0</v>
      </c>
      <c r="K475" s="4">
        <f t="shared" si="91"/>
        <v>1</v>
      </c>
      <c r="L475" s="4">
        <f t="shared" si="92"/>
        <v>0</v>
      </c>
      <c r="M475" s="4">
        <f t="shared" si="93"/>
        <v>0</v>
      </c>
      <c r="N475" s="4">
        <f t="shared" si="94"/>
        <v>0</v>
      </c>
      <c r="O475" s="4">
        <f t="shared" si="95"/>
        <v>1</v>
      </c>
      <c r="P475" s="4">
        <f t="shared" si="96"/>
        <v>60</v>
      </c>
      <c r="Q475" s="4">
        <f t="shared" si="97"/>
        <v>12</v>
      </c>
      <c r="R475" s="8">
        <f t="shared" si="98"/>
        <v>0</v>
      </c>
      <c r="S475" s="8">
        <f t="shared" si="99"/>
        <v>0</v>
      </c>
      <c r="T475" s="8">
        <f t="shared" si="100"/>
        <v>0</v>
      </c>
      <c r="U475" s="8">
        <f t="shared" si="101"/>
        <v>0</v>
      </c>
      <c r="V475" s="8">
        <f t="shared" si="102"/>
        <v>0</v>
      </c>
    </row>
    <row r="476" spans="1:22" x14ac:dyDescent="0.25">
      <c r="A476" t="s">
        <v>702</v>
      </c>
      <c r="B476">
        <v>2014</v>
      </c>
      <c r="C476">
        <v>2017</v>
      </c>
      <c r="D476">
        <v>2017</v>
      </c>
      <c r="E476" s="7">
        <v>0</v>
      </c>
      <c r="F476" s="7">
        <v>0.60070324246110407</v>
      </c>
      <c r="G476" s="7">
        <v>0</v>
      </c>
      <c r="H476" s="7">
        <v>0</v>
      </c>
      <c r="I476" s="4">
        <f>1</f>
        <v>1</v>
      </c>
      <c r="J476" s="4">
        <f t="shared" si="103"/>
        <v>0</v>
      </c>
      <c r="K476" s="4">
        <f t="shared" si="91"/>
        <v>1</v>
      </c>
      <c r="L476" s="4">
        <f t="shared" si="92"/>
        <v>0</v>
      </c>
      <c r="M476" s="4">
        <f t="shared" si="93"/>
        <v>0</v>
      </c>
      <c r="N476" s="4">
        <f t="shared" si="94"/>
        <v>1</v>
      </c>
      <c r="O476" s="4">
        <f t="shared" si="95"/>
        <v>0</v>
      </c>
      <c r="P476" s="4">
        <f t="shared" si="96"/>
        <v>48</v>
      </c>
      <c r="Q476" s="4">
        <f t="shared" si="97"/>
        <v>12</v>
      </c>
      <c r="R476" s="8">
        <f t="shared" si="98"/>
        <v>0</v>
      </c>
      <c r="S476" s="8">
        <f t="shared" si="99"/>
        <v>0</v>
      </c>
      <c r="T476" s="8">
        <f t="shared" si="100"/>
        <v>0</v>
      </c>
      <c r="U476" s="8">
        <f t="shared" si="101"/>
        <v>0</v>
      </c>
      <c r="V476" s="8">
        <f t="shared" si="102"/>
        <v>0.60070324246110407</v>
      </c>
    </row>
    <row r="477" spans="1:22" x14ac:dyDescent="0.25">
      <c r="A477" t="s">
        <v>703</v>
      </c>
      <c r="B477">
        <v>2013</v>
      </c>
      <c r="C477">
        <v>2017</v>
      </c>
      <c r="D477">
        <v>2017</v>
      </c>
      <c r="E477" s="7">
        <v>0</v>
      </c>
      <c r="F477" s="7">
        <v>0</v>
      </c>
      <c r="G477" s="7">
        <v>0</v>
      </c>
      <c r="H477" s="7">
        <v>0</v>
      </c>
      <c r="I477" s="4">
        <f>1</f>
        <v>1</v>
      </c>
      <c r="J477" s="4">
        <f t="shared" si="103"/>
        <v>0</v>
      </c>
      <c r="K477" s="4">
        <f t="shared" si="91"/>
        <v>1</v>
      </c>
      <c r="L477" s="4">
        <f t="shared" si="92"/>
        <v>0</v>
      </c>
      <c r="M477" s="4">
        <f t="shared" si="93"/>
        <v>0</v>
      </c>
      <c r="N477" s="4">
        <f t="shared" si="94"/>
        <v>0</v>
      </c>
      <c r="O477" s="4">
        <f t="shared" si="95"/>
        <v>1</v>
      </c>
      <c r="P477" s="4">
        <f t="shared" si="96"/>
        <v>60</v>
      </c>
      <c r="Q477" s="4">
        <f t="shared" si="97"/>
        <v>12</v>
      </c>
      <c r="R477" s="8">
        <f t="shared" si="98"/>
        <v>0</v>
      </c>
      <c r="S477" s="8">
        <f t="shared" si="99"/>
        <v>0</v>
      </c>
      <c r="T477" s="8">
        <f t="shared" si="100"/>
        <v>0</v>
      </c>
      <c r="U477" s="8">
        <f t="shared" si="101"/>
        <v>0</v>
      </c>
      <c r="V477" s="8">
        <f t="shared" si="102"/>
        <v>0</v>
      </c>
    </row>
    <row r="478" spans="1:22" x14ac:dyDescent="0.25">
      <c r="A478" t="s">
        <v>704</v>
      </c>
      <c r="B478">
        <v>2014</v>
      </c>
      <c r="C478">
        <v>2017</v>
      </c>
      <c r="D478">
        <v>2019</v>
      </c>
      <c r="E478" s="7">
        <v>52.398381285221724</v>
      </c>
      <c r="F478" s="7">
        <v>31.976890599205738</v>
      </c>
      <c r="G478" s="7">
        <v>0</v>
      </c>
      <c r="H478" s="7">
        <v>0</v>
      </c>
      <c r="I478" s="4">
        <f>1</f>
        <v>1</v>
      </c>
      <c r="J478" s="4">
        <f t="shared" si="103"/>
        <v>0</v>
      </c>
      <c r="K478" s="4">
        <f t="shared" si="91"/>
        <v>1</v>
      </c>
      <c r="L478" s="4">
        <f t="shared" si="92"/>
        <v>1</v>
      </c>
      <c r="M478" s="4">
        <f t="shared" si="93"/>
        <v>0</v>
      </c>
      <c r="N478" s="4">
        <f t="shared" si="94"/>
        <v>0</v>
      </c>
      <c r="O478" s="4">
        <f t="shared" si="95"/>
        <v>0</v>
      </c>
      <c r="P478" s="4">
        <f t="shared" si="96"/>
        <v>48</v>
      </c>
      <c r="Q478" s="4">
        <f t="shared" si="97"/>
        <v>36</v>
      </c>
      <c r="R478" s="8">
        <f t="shared" si="98"/>
        <v>52.398381285221724</v>
      </c>
      <c r="S478" s="8">
        <f t="shared" si="99"/>
        <v>52.398381285221724</v>
      </c>
      <c r="T478" s="8">
        <f t="shared" si="100"/>
        <v>0</v>
      </c>
      <c r="U478" s="8">
        <f t="shared" si="101"/>
        <v>31.976890599205738</v>
      </c>
      <c r="V478" s="8">
        <f t="shared" si="102"/>
        <v>0</v>
      </c>
    </row>
    <row r="479" spans="1:22" x14ac:dyDescent="0.25">
      <c r="A479" t="s">
        <v>705</v>
      </c>
      <c r="B479">
        <v>2013</v>
      </c>
      <c r="C479">
        <v>2017</v>
      </c>
      <c r="D479">
        <v>2017</v>
      </c>
      <c r="E479" s="7">
        <v>0</v>
      </c>
      <c r="F479" s="7">
        <v>0.60943353363643937</v>
      </c>
      <c r="G479" s="7">
        <v>0</v>
      </c>
      <c r="H479" s="7">
        <v>0</v>
      </c>
      <c r="I479" s="4">
        <f>1</f>
        <v>1</v>
      </c>
      <c r="J479" s="4">
        <f t="shared" si="103"/>
        <v>0</v>
      </c>
      <c r="K479" s="4">
        <f t="shared" si="91"/>
        <v>1</v>
      </c>
      <c r="L479" s="4">
        <f t="shared" si="92"/>
        <v>0</v>
      </c>
      <c r="M479" s="4">
        <f t="shared" si="93"/>
        <v>0</v>
      </c>
      <c r="N479" s="4">
        <f t="shared" si="94"/>
        <v>1</v>
      </c>
      <c r="O479" s="4">
        <f t="shared" si="95"/>
        <v>0</v>
      </c>
      <c r="P479" s="4">
        <f t="shared" si="96"/>
        <v>60</v>
      </c>
      <c r="Q479" s="4">
        <f t="shared" si="97"/>
        <v>12</v>
      </c>
      <c r="R479" s="8">
        <f t="shared" si="98"/>
        <v>0</v>
      </c>
      <c r="S479" s="8">
        <f t="shared" si="99"/>
        <v>0</v>
      </c>
      <c r="T479" s="8">
        <f t="shared" si="100"/>
        <v>0</v>
      </c>
      <c r="U479" s="8">
        <f t="shared" si="101"/>
        <v>0</v>
      </c>
      <c r="V479" s="8">
        <f t="shared" si="102"/>
        <v>0.60943353363643937</v>
      </c>
    </row>
    <row r="480" spans="1:22" x14ac:dyDescent="0.25">
      <c r="A480" t="s">
        <v>706</v>
      </c>
      <c r="B480">
        <v>2012</v>
      </c>
      <c r="C480">
        <v>2017</v>
      </c>
      <c r="D480">
        <v>2017</v>
      </c>
      <c r="E480" s="7">
        <v>0</v>
      </c>
      <c r="F480" s="7">
        <v>0</v>
      </c>
      <c r="G480" s="7">
        <v>0</v>
      </c>
      <c r="H480" s="7">
        <v>0</v>
      </c>
      <c r="I480" s="4">
        <f>1</f>
        <v>1</v>
      </c>
      <c r="J480" s="4">
        <f t="shared" si="103"/>
        <v>0</v>
      </c>
      <c r="K480" s="4">
        <f t="shared" si="91"/>
        <v>1</v>
      </c>
      <c r="L480" s="4">
        <f t="shared" si="92"/>
        <v>0</v>
      </c>
      <c r="M480" s="4">
        <f t="shared" si="93"/>
        <v>0</v>
      </c>
      <c r="N480" s="4">
        <f t="shared" si="94"/>
        <v>0</v>
      </c>
      <c r="O480" s="4">
        <f t="shared" si="95"/>
        <v>1</v>
      </c>
      <c r="P480" s="4">
        <f t="shared" si="96"/>
        <v>72</v>
      </c>
      <c r="Q480" s="4">
        <f t="shared" si="97"/>
        <v>12</v>
      </c>
      <c r="R480" s="8">
        <f t="shared" si="98"/>
        <v>0</v>
      </c>
      <c r="S480" s="8">
        <f t="shared" si="99"/>
        <v>0</v>
      </c>
      <c r="T480" s="8">
        <f t="shared" si="100"/>
        <v>0</v>
      </c>
      <c r="U480" s="8">
        <f t="shared" si="101"/>
        <v>0</v>
      </c>
      <c r="V480" s="8">
        <f t="shared" si="102"/>
        <v>0</v>
      </c>
    </row>
    <row r="481" spans="1:22" x14ac:dyDescent="0.25">
      <c r="A481" t="s">
        <v>707</v>
      </c>
      <c r="B481">
        <v>2011</v>
      </c>
      <c r="C481">
        <v>2017</v>
      </c>
      <c r="D481">
        <v>2018</v>
      </c>
      <c r="E481" s="7">
        <v>55.801650800684037</v>
      </c>
      <c r="F481" s="7">
        <v>14.939302666605595</v>
      </c>
      <c r="G481" s="7">
        <v>0</v>
      </c>
      <c r="H481" s="7">
        <v>0</v>
      </c>
      <c r="I481" s="4">
        <f>1</f>
        <v>1</v>
      </c>
      <c r="J481" s="4">
        <f t="shared" si="103"/>
        <v>0</v>
      </c>
      <c r="K481" s="4">
        <f t="shared" si="91"/>
        <v>1</v>
      </c>
      <c r="L481" s="4">
        <f t="shared" si="92"/>
        <v>1</v>
      </c>
      <c r="M481" s="4">
        <f t="shared" si="93"/>
        <v>0</v>
      </c>
      <c r="N481" s="4">
        <f t="shared" si="94"/>
        <v>0</v>
      </c>
      <c r="O481" s="4">
        <f t="shared" si="95"/>
        <v>0</v>
      </c>
      <c r="P481" s="4">
        <f t="shared" si="96"/>
        <v>84</v>
      </c>
      <c r="Q481" s="4">
        <f t="shared" si="97"/>
        <v>24</v>
      </c>
      <c r="R481" s="8">
        <f t="shared" si="98"/>
        <v>55.801650800684037</v>
      </c>
      <c r="S481" s="8">
        <f t="shared" si="99"/>
        <v>55.801650800684037</v>
      </c>
      <c r="T481" s="8">
        <f t="shared" si="100"/>
        <v>0</v>
      </c>
      <c r="U481" s="8">
        <f t="shared" si="101"/>
        <v>14.939302666605595</v>
      </c>
      <c r="V481" s="8">
        <f t="shared" si="102"/>
        <v>0</v>
      </c>
    </row>
    <row r="482" spans="1:22" x14ac:dyDescent="0.25">
      <c r="A482" t="s">
        <v>708</v>
      </c>
      <c r="B482">
        <v>2014</v>
      </c>
      <c r="C482">
        <v>2017</v>
      </c>
      <c r="E482" s="7">
        <v>16.668156878196758</v>
      </c>
      <c r="F482" s="7">
        <v>2.4167298554631245</v>
      </c>
      <c r="G482" s="7">
        <v>96.656164305615135</v>
      </c>
      <c r="H482" s="7">
        <v>7.4691234591924518</v>
      </c>
      <c r="I482" s="4">
        <f>1</f>
        <v>1</v>
      </c>
      <c r="J482" s="4">
        <f t="shared" si="103"/>
        <v>1</v>
      </c>
      <c r="K482" s="4">
        <f t="shared" si="91"/>
        <v>0</v>
      </c>
      <c r="L482" s="4">
        <f t="shared" si="92"/>
        <v>0</v>
      </c>
      <c r="M482" s="4">
        <f t="shared" si="93"/>
        <v>0</v>
      </c>
      <c r="N482" s="4">
        <f t="shared" si="94"/>
        <v>0</v>
      </c>
      <c r="O482" s="4">
        <f t="shared" si="95"/>
        <v>0</v>
      </c>
      <c r="P482" s="4">
        <f t="shared" si="96"/>
        <v>48</v>
      </c>
      <c r="Q482" s="4">
        <f t="shared" si="97"/>
        <v>-24192</v>
      </c>
      <c r="R482" s="8">
        <f t="shared" si="98"/>
        <v>0</v>
      </c>
      <c r="S482" s="8">
        <f t="shared" si="99"/>
        <v>0</v>
      </c>
      <c r="T482" s="8">
        <f t="shared" si="100"/>
        <v>0</v>
      </c>
      <c r="U482" s="8">
        <f t="shared" si="101"/>
        <v>0</v>
      </c>
      <c r="V482" s="8">
        <f t="shared" si="102"/>
        <v>0</v>
      </c>
    </row>
    <row r="483" spans="1:22" x14ac:dyDescent="0.25">
      <c r="A483" t="s">
        <v>709</v>
      </c>
      <c r="B483">
        <v>2013</v>
      </c>
      <c r="C483">
        <v>2017</v>
      </c>
      <c r="D483">
        <v>2018</v>
      </c>
      <c r="E483" s="7">
        <v>34.515926924280798</v>
      </c>
      <c r="F483" s="7">
        <v>17.729435137349356</v>
      </c>
      <c r="G483" s="7">
        <v>0</v>
      </c>
      <c r="H483" s="7">
        <v>0</v>
      </c>
      <c r="I483" s="4">
        <f>1</f>
        <v>1</v>
      </c>
      <c r="J483" s="4">
        <f t="shared" si="103"/>
        <v>0</v>
      </c>
      <c r="K483" s="4">
        <f t="shared" si="91"/>
        <v>1</v>
      </c>
      <c r="L483" s="4">
        <f t="shared" si="92"/>
        <v>1</v>
      </c>
      <c r="M483" s="4">
        <f t="shared" si="93"/>
        <v>0</v>
      </c>
      <c r="N483" s="4">
        <f t="shared" si="94"/>
        <v>0</v>
      </c>
      <c r="O483" s="4">
        <f t="shared" si="95"/>
        <v>0</v>
      </c>
      <c r="P483" s="4">
        <f t="shared" si="96"/>
        <v>60</v>
      </c>
      <c r="Q483" s="4">
        <f t="shared" si="97"/>
        <v>24</v>
      </c>
      <c r="R483" s="8">
        <f t="shared" si="98"/>
        <v>34.515926924280798</v>
      </c>
      <c r="S483" s="8">
        <f t="shared" si="99"/>
        <v>34.515926924280798</v>
      </c>
      <c r="T483" s="8">
        <f t="shared" si="100"/>
        <v>0</v>
      </c>
      <c r="U483" s="8">
        <f t="shared" si="101"/>
        <v>17.729435137349356</v>
      </c>
      <c r="V483" s="8">
        <f t="shared" si="102"/>
        <v>0</v>
      </c>
    </row>
    <row r="484" spans="1:22" x14ac:dyDescent="0.25">
      <c r="A484" t="s">
        <v>710</v>
      </c>
      <c r="B484">
        <v>2013</v>
      </c>
      <c r="C484">
        <v>2017</v>
      </c>
      <c r="D484">
        <v>2017</v>
      </c>
      <c r="E484" s="7">
        <v>0</v>
      </c>
      <c r="F484" s="7">
        <v>1.0650811617790099</v>
      </c>
      <c r="G484" s="7">
        <v>0</v>
      </c>
      <c r="H484" s="7">
        <v>0</v>
      </c>
      <c r="I484" s="4">
        <f>1</f>
        <v>1</v>
      </c>
      <c r="J484" s="4">
        <f t="shared" si="103"/>
        <v>0</v>
      </c>
      <c r="K484" s="4">
        <f t="shared" si="91"/>
        <v>1</v>
      </c>
      <c r="L484" s="4">
        <f t="shared" si="92"/>
        <v>0</v>
      </c>
      <c r="M484" s="4">
        <f t="shared" si="93"/>
        <v>0</v>
      </c>
      <c r="N484" s="4">
        <f t="shared" si="94"/>
        <v>1</v>
      </c>
      <c r="O484" s="4">
        <f t="shared" si="95"/>
        <v>0</v>
      </c>
      <c r="P484" s="4">
        <f t="shared" si="96"/>
        <v>60</v>
      </c>
      <c r="Q484" s="4">
        <f t="shared" si="97"/>
        <v>12</v>
      </c>
      <c r="R484" s="8">
        <f t="shared" si="98"/>
        <v>0</v>
      </c>
      <c r="S484" s="8">
        <f t="shared" si="99"/>
        <v>0</v>
      </c>
      <c r="T484" s="8">
        <f t="shared" si="100"/>
        <v>0</v>
      </c>
      <c r="U484" s="8">
        <f t="shared" si="101"/>
        <v>0</v>
      </c>
      <c r="V484" s="8">
        <f t="shared" si="102"/>
        <v>1.0650811617790099</v>
      </c>
    </row>
    <row r="485" spans="1:22" x14ac:dyDescent="0.25">
      <c r="A485" t="s">
        <v>711</v>
      </c>
      <c r="B485">
        <v>2012</v>
      </c>
      <c r="C485">
        <v>2017</v>
      </c>
      <c r="D485">
        <v>2018</v>
      </c>
      <c r="E485" s="7">
        <v>0</v>
      </c>
      <c r="F485" s="7">
        <v>7.3639891156679784</v>
      </c>
      <c r="G485" s="7">
        <v>0</v>
      </c>
      <c r="H485" s="7">
        <v>0</v>
      </c>
      <c r="I485" s="4">
        <f>1</f>
        <v>1</v>
      </c>
      <c r="J485" s="4">
        <f t="shared" si="103"/>
        <v>0</v>
      </c>
      <c r="K485" s="4">
        <f t="shared" si="91"/>
        <v>1</v>
      </c>
      <c r="L485" s="4">
        <f t="shared" si="92"/>
        <v>0</v>
      </c>
      <c r="M485" s="4">
        <f t="shared" si="93"/>
        <v>0</v>
      </c>
      <c r="N485" s="4">
        <f t="shared" si="94"/>
        <v>1</v>
      </c>
      <c r="O485" s="4">
        <f t="shared" si="95"/>
        <v>0</v>
      </c>
      <c r="P485" s="4">
        <f t="shared" si="96"/>
        <v>72</v>
      </c>
      <c r="Q485" s="4">
        <f t="shared" si="97"/>
        <v>24</v>
      </c>
      <c r="R485" s="8">
        <f t="shared" si="98"/>
        <v>0</v>
      </c>
      <c r="S485" s="8">
        <f t="shared" si="99"/>
        <v>0</v>
      </c>
      <c r="T485" s="8">
        <f t="shared" si="100"/>
        <v>0</v>
      </c>
      <c r="U485" s="8">
        <f t="shared" si="101"/>
        <v>0</v>
      </c>
      <c r="V485" s="8">
        <f t="shared" si="102"/>
        <v>7.3639891156679784</v>
      </c>
    </row>
    <row r="486" spans="1:22" x14ac:dyDescent="0.25">
      <c r="A486" t="s">
        <v>712</v>
      </c>
      <c r="B486">
        <v>2011</v>
      </c>
      <c r="C486">
        <v>2017</v>
      </c>
      <c r="D486">
        <v>2018</v>
      </c>
      <c r="E486" s="7">
        <v>0</v>
      </c>
      <c r="F486" s="7">
        <v>3.159930851949051</v>
      </c>
      <c r="G486" s="7">
        <v>0</v>
      </c>
      <c r="H486" s="7">
        <v>0</v>
      </c>
      <c r="I486" s="4">
        <f>1</f>
        <v>1</v>
      </c>
      <c r="J486" s="4">
        <f t="shared" si="103"/>
        <v>0</v>
      </c>
      <c r="K486" s="4">
        <f t="shared" si="91"/>
        <v>1</v>
      </c>
      <c r="L486" s="4">
        <f t="shared" si="92"/>
        <v>0</v>
      </c>
      <c r="M486" s="4">
        <f t="shared" si="93"/>
        <v>0</v>
      </c>
      <c r="N486" s="4">
        <f t="shared" si="94"/>
        <v>1</v>
      </c>
      <c r="O486" s="4">
        <f t="shared" si="95"/>
        <v>0</v>
      </c>
      <c r="P486" s="4">
        <f t="shared" si="96"/>
        <v>84</v>
      </c>
      <c r="Q486" s="4">
        <f t="shared" si="97"/>
        <v>24</v>
      </c>
      <c r="R486" s="8">
        <f t="shared" si="98"/>
        <v>0</v>
      </c>
      <c r="S486" s="8">
        <f t="shared" si="99"/>
        <v>0</v>
      </c>
      <c r="T486" s="8">
        <f t="shared" si="100"/>
        <v>0</v>
      </c>
      <c r="U486" s="8">
        <f t="shared" si="101"/>
        <v>0</v>
      </c>
      <c r="V486" s="8">
        <f t="shared" si="102"/>
        <v>3.159930851949051</v>
      </c>
    </row>
    <row r="487" spans="1:22" x14ac:dyDescent="0.25">
      <c r="A487" t="s">
        <v>713</v>
      </c>
      <c r="B487">
        <v>2012</v>
      </c>
      <c r="C487">
        <v>2017</v>
      </c>
      <c r="D487">
        <v>2018</v>
      </c>
      <c r="E487" s="7">
        <v>65.928548895371549</v>
      </c>
      <c r="F487" s="7">
        <v>10.211768102307289</v>
      </c>
      <c r="G487" s="7">
        <v>0</v>
      </c>
      <c r="H487" s="7">
        <v>0</v>
      </c>
      <c r="I487" s="4">
        <f>1</f>
        <v>1</v>
      </c>
      <c r="J487" s="4">
        <f t="shared" si="103"/>
        <v>0</v>
      </c>
      <c r="K487" s="4">
        <f t="shared" si="91"/>
        <v>1</v>
      </c>
      <c r="L487" s="4">
        <f t="shared" si="92"/>
        <v>1</v>
      </c>
      <c r="M487" s="4">
        <f t="shared" si="93"/>
        <v>0</v>
      </c>
      <c r="N487" s="4">
        <f t="shared" si="94"/>
        <v>0</v>
      </c>
      <c r="O487" s="4">
        <f t="shared" si="95"/>
        <v>0</v>
      </c>
      <c r="P487" s="4">
        <f t="shared" si="96"/>
        <v>72</v>
      </c>
      <c r="Q487" s="4">
        <f t="shared" si="97"/>
        <v>24</v>
      </c>
      <c r="R487" s="8">
        <f t="shared" si="98"/>
        <v>65.928548895371549</v>
      </c>
      <c r="S487" s="8">
        <f t="shared" si="99"/>
        <v>65.928548895371549</v>
      </c>
      <c r="T487" s="8">
        <f t="shared" si="100"/>
        <v>0</v>
      </c>
      <c r="U487" s="8">
        <f t="shared" si="101"/>
        <v>10.211768102307289</v>
      </c>
      <c r="V487" s="8">
        <f t="shared" si="102"/>
        <v>0</v>
      </c>
    </row>
    <row r="488" spans="1:22" x14ac:dyDescent="0.25">
      <c r="A488" t="s">
        <v>714</v>
      </c>
      <c r="B488">
        <v>2012</v>
      </c>
      <c r="C488">
        <v>2017</v>
      </c>
      <c r="D488">
        <v>2019</v>
      </c>
      <c r="E488" s="7">
        <v>0</v>
      </c>
      <c r="F488" s="7">
        <v>10.321827802091084</v>
      </c>
      <c r="G488" s="7">
        <v>0</v>
      </c>
      <c r="H488" s="7">
        <v>0</v>
      </c>
      <c r="I488" s="4">
        <f>1</f>
        <v>1</v>
      </c>
      <c r="J488" s="4">
        <f t="shared" si="103"/>
        <v>0</v>
      </c>
      <c r="K488" s="4">
        <f t="shared" si="91"/>
        <v>1</v>
      </c>
      <c r="L488" s="4">
        <f t="shared" si="92"/>
        <v>0</v>
      </c>
      <c r="M488" s="4">
        <f t="shared" si="93"/>
        <v>0</v>
      </c>
      <c r="N488" s="4">
        <f t="shared" si="94"/>
        <v>1</v>
      </c>
      <c r="O488" s="4">
        <f t="shared" si="95"/>
        <v>0</v>
      </c>
      <c r="P488" s="4">
        <f t="shared" si="96"/>
        <v>72</v>
      </c>
      <c r="Q488" s="4">
        <f t="shared" si="97"/>
        <v>36</v>
      </c>
      <c r="R488" s="8">
        <f t="shared" si="98"/>
        <v>0</v>
      </c>
      <c r="S488" s="8">
        <f t="shared" si="99"/>
        <v>0</v>
      </c>
      <c r="T488" s="8">
        <f t="shared" si="100"/>
        <v>0</v>
      </c>
      <c r="U488" s="8">
        <f t="shared" si="101"/>
        <v>0</v>
      </c>
      <c r="V488" s="8">
        <f t="shared" si="102"/>
        <v>10.321827802091084</v>
      </c>
    </row>
    <row r="489" spans="1:22" x14ac:dyDescent="0.25">
      <c r="A489" t="s">
        <v>715</v>
      </c>
      <c r="B489">
        <v>2011</v>
      </c>
      <c r="C489">
        <v>2017</v>
      </c>
      <c r="D489">
        <v>2018</v>
      </c>
      <c r="E489" s="7">
        <v>0</v>
      </c>
      <c r="F489" s="7">
        <v>0</v>
      </c>
      <c r="G489" s="7">
        <v>0</v>
      </c>
      <c r="H489" s="7">
        <v>0</v>
      </c>
      <c r="I489" s="4">
        <f>1</f>
        <v>1</v>
      </c>
      <c r="J489" s="4">
        <f t="shared" si="103"/>
        <v>0</v>
      </c>
      <c r="K489" s="4">
        <f t="shared" si="91"/>
        <v>1</v>
      </c>
      <c r="L489" s="4">
        <f t="shared" si="92"/>
        <v>0</v>
      </c>
      <c r="M489" s="4">
        <f t="shared" si="93"/>
        <v>0</v>
      </c>
      <c r="N489" s="4">
        <f t="shared" si="94"/>
        <v>0</v>
      </c>
      <c r="O489" s="4">
        <f t="shared" si="95"/>
        <v>1</v>
      </c>
      <c r="P489" s="4">
        <f t="shared" si="96"/>
        <v>84</v>
      </c>
      <c r="Q489" s="4">
        <f t="shared" si="97"/>
        <v>24</v>
      </c>
      <c r="R489" s="8">
        <f t="shared" si="98"/>
        <v>0</v>
      </c>
      <c r="S489" s="8">
        <f t="shared" si="99"/>
        <v>0</v>
      </c>
      <c r="T489" s="8">
        <f t="shared" si="100"/>
        <v>0</v>
      </c>
      <c r="U489" s="8">
        <f t="shared" si="101"/>
        <v>0</v>
      </c>
      <c r="V489" s="8">
        <f t="shared" si="102"/>
        <v>0</v>
      </c>
    </row>
    <row r="490" spans="1:22" x14ac:dyDescent="0.25">
      <c r="A490" t="s">
        <v>716</v>
      </c>
      <c r="B490">
        <v>2012</v>
      </c>
      <c r="C490">
        <v>2017</v>
      </c>
      <c r="D490">
        <v>2019</v>
      </c>
      <c r="E490" s="7">
        <v>33.235247070216211</v>
      </c>
      <c r="F490" s="7">
        <v>16.20091344991453</v>
      </c>
      <c r="G490" s="7">
        <v>0</v>
      </c>
      <c r="H490" s="7">
        <v>0</v>
      </c>
      <c r="I490" s="4">
        <f>1</f>
        <v>1</v>
      </c>
      <c r="J490" s="4">
        <f t="shared" si="103"/>
        <v>0</v>
      </c>
      <c r="K490" s="4">
        <f t="shared" si="91"/>
        <v>1</v>
      </c>
      <c r="L490" s="4">
        <f t="shared" si="92"/>
        <v>1</v>
      </c>
      <c r="M490" s="4">
        <f t="shared" si="93"/>
        <v>0</v>
      </c>
      <c r="N490" s="4">
        <f t="shared" si="94"/>
        <v>0</v>
      </c>
      <c r="O490" s="4">
        <f t="shared" si="95"/>
        <v>0</v>
      </c>
      <c r="P490" s="4">
        <f t="shared" si="96"/>
        <v>72</v>
      </c>
      <c r="Q490" s="4">
        <f t="shared" si="97"/>
        <v>36</v>
      </c>
      <c r="R490" s="8">
        <f t="shared" si="98"/>
        <v>33.235247070216211</v>
      </c>
      <c r="S490" s="8">
        <f t="shared" si="99"/>
        <v>33.235247070216211</v>
      </c>
      <c r="T490" s="8">
        <f t="shared" si="100"/>
        <v>0</v>
      </c>
      <c r="U490" s="8">
        <f t="shared" si="101"/>
        <v>16.20091344991453</v>
      </c>
      <c r="V490" s="8">
        <f t="shared" si="102"/>
        <v>0</v>
      </c>
    </row>
    <row r="491" spans="1:22" x14ac:dyDescent="0.25">
      <c r="A491" t="s">
        <v>717</v>
      </c>
      <c r="B491">
        <v>2013</v>
      </c>
      <c r="C491">
        <v>2017</v>
      </c>
      <c r="D491">
        <v>2019</v>
      </c>
      <c r="E491" s="7">
        <v>0</v>
      </c>
      <c r="F491" s="7">
        <v>0</v>
      </c>
      <c r="G491" s="7">
        <v>0</v>
      </c>
      <c r="H491" s="7">
        <v>0</v>
      </c>
      <c r="I491" s="4">
        <f>1</f>
        <v>1</v>
      </c>
      <c r="J491" s="4">
        <f t="shared" si="103"/>
        <v>0</v>
      </c>
      <c r="K491" s="4">
        <f t="shared" si="91"/>
        <v>1</v>
      </c>
      <c r="L491" s="4">
        <f t="shared" si="92"/>
        <v>0</v>
      </c>
      <c r="M491" s="4">
        <f t="shared" si="93"/>
        <v>0</v>
      </c>
      <c r="N491" s="4">
        <f t="shared" si="94"/>
        <v>0</v>
      </c>
      <c r="O491" s="4">
        <f t="shared" si="95"/>
        <v>1</v>
      </c>
      <c r="P491" s="4">
        <f t="shared" si="96"/>
        <v>60</v>
      </c>
      <c r="Q491" s="4">
        <f t="shared" si="97"/>
        <v>36</v>
      </c>
      <c r="R491" s="8">
        <f t="shared" si="98"/>
        <v>0</v>
      </c>
      <c r="S491" s="8">
        <f t="shared" si="99"/>
        <v>0</v>
      </c>
      <c r="T491" s="8">
        <f t="shared" si="100"/>
        <v>0</v>
      </c>
      <c r="U491" s="8">
        <f t="shared" si="101"/>
        <v>0</v>
      </c>
      <c r="V491" s="8">
        <f t="shared" si="102"/>
        <v>0</v>
      </c>
    </row>
    <row r="492" spans="1:22" x14ac:dyDescent="0.25">
      <c r="A492" t="s">
        <v>718</v>
      </c>
      <c r="B492">
        <v>2012</v>
      </c>
      <c r="C492">
        <v>2017</v>
      </c>
      <c r="D492">
        <v>2017</v>
      </c>
      <c r="E492" s="7">
        <v>0</v>
      </c>
      <c r="F492" s="7">
        <v>0.85040870814814273</v>
      </c>
      <c r="G492" s="7">
        <v>0</v>
      </c>
      <c r="H492" s="7">
        <v>0</v>
      </c>
      <c r="I492" s="4">
        <f>1</f>
        <v>1</v>
      </c>
      <c r="J492" s="4">
        <f t="shared" si="103"/>
        <v>0</v>
      </c>
      <c r="K492" s="4">
        <f t="shared" si="91"/>
        <v>1</v>
      </c>
      <c r="L492" s="4">
        <f t="shared" si="92"/>
        <v>0</v>
      </c>
      <c r="M492" s="4">
        <f t="shared" si="93"/>
        <v>0</v>
      </c>
      <c r="N492" s="4">
        <f t="shared" si="94"/>
        <v>1</v>
      </c>
      <c r="O492" s="4">
        <f t="shared" si="95"/>
        <v>0</v>
      </c>
      <c r="P492" s="4">
        <f t="shared" si="96"/>
        <v>72</v>
      </c>
      <c r="Q492" s="4">
        <f t="shared" si="97"/>
        <v>12</v>
      </c>
      <c r="R492" s="8">
        <f t="shared" si="98"/>
        <v>0</v>
      </c>
      <c r="S492" s="8">
        <f t="shared" si="99"/>
        <v>0</v>
      </c>
      <c r="T492" s="8">
        <f t="shared" si="100"/>
        <v>0</v>
      </c>
      <c r="U492" s="8">
        <f t="shared" si="101"/>
        <v>0</v>
      </c>
      <c r="V492" s="8">
        <f t="shared" si="102"/>
        <v>0.85040870814814273</v>
      </c>
    </row>
    <row r="493" spans="1:22" x14ac:dyDescent="0.25">
      <c r="A493" t="s">
        <v>719</v>
      </c>
      <c r="B493">
        <v>2015</v>
      </c>
      <c r="C493">
        <v>2017</v>
      </c>
      <c r="D493">
        <v>2019</v>
      </c>
      <c r="E493" s="7">
        <v>26.148876708480522</v>
      </c>
      <c r="F493" s="7">
        <v>26.478215691022957</v>
      </c>
      <c r="G493" s="7">
        <v>0</v>
      </c>
      <c r="H493" s="7">
        <v>0</v>
      </c>
      <c r="I493" s="4">
        <f>1</f>
        <v>1</v>
      </c>
      <c r="J493" s="4">
        <f t="shared" si="103"/>
        <v>0</v>
      </c>
      <c r="K493" s="4">
        <f t="shared" si="91"/>
        <v>1</v>
      </c>
      <c r="L493" s="4">
        <f t="shared" si="92"/>
        <v>1</v>
      </c>
      <c r="M493" s="4">
        <f t="shared" si="93"/>
        <v>0</v>
      </c>
      <c r="N493" s="4">
        <f t="shared" si="94"/>
        <v>0</v>
      </c>
      <c r="O493" s="4">
        <f t="shared" si="95"/>
        <v>0</v>
      </c>
      <c r="P493" s="4">
        <f t="shared" si="96"/>
        <v>36</v>
      </c>
      <c r="Q493" s="4">
        <f t="shared" si="97"/>
        <v>36</v>
      </c>
      <c r="R493" s="8">
        <f t="shared" si="98"/>
        <v>26.148876708480522</v>
      </c>
      <c r="S493" s="8">
        <f t="shared" si="99"/>
        <v>26.148876708480522</v>
      </c>
      <c r="T493" s="8">
        <f t="shared" si="100"/>
        <v>0</v>
      </c>
      <c r="U493" s="8">
        <f t="shared" si="101"/>
        <v>26.478215691022957</v>
      </c>
      <c r="V493" s="8">
        <f t="shared" si="102"/>
        <v>0</v>
      </c>
    </row>
    <row r="494" spans="1:22" x14ac:dyDescent="0.25">
      <c r="A494" t="s">
        <v>720</v>
      </c>
      <c r="B494">
        <v>2015</v>
      </c>
      <c r="C494">
        <v>2018</v>
      </c>
      <c r="D494">
        <v>2018</v>
      </c>
      <c r="E494" s="7">
        <v>0</v>
      </c>
      <c r="F494" s="7">
        <v>0</v>
      </c>
      <c r="G494" s="7">
        <v>0</v>
      </c>
      <c r="H494" s="7">
        <v>0</v>
      </c>
      <c r="I494" s="4">
        <f>1</f>
        <v>1</v>
      </c>
      <c r="J494" s="4">
        <f t="shared" si="103"/>
        <v>0</v>
      </c>
      <c r="K494" s="4">
        <f t="shared" si="91"/>
        <v>1</v>
      </c>
      <c r="L494" s="4">
        <f t="shared" si="92"/>
        <v>0</v>
      </c>
      <c r="M494" s="4">
        <f t="shared" si="93"/>
        <v>0</v>
      </c>
      <c r="N494" s="4">
        <f t="shared" si="94"/>
        <v>0</v>
      </c>
      <c r="O494" s="4">
        <f t="shared" si="95"/>
        <v>1</v>
      </c>
      <c r="P494" s="4">
        <f t="shared" si="96"/>
        <v>48</v>
      </c>
      <c r="Q494" s="4">
        <f t="shared" si="97"/>
        <v>12</v>
      </c>
      <c r="R494" s="8">
        <f t="shared" si="98"/>
        <v>0</v>
      </c>
      <c r="S494" s="8">
        <f t="shared" si="99"/>
        <v>0</v>
      </c>
      <c r="T494" s="8">
        <f t="shared" si="100"/>
        <v>0</v>
      </c>
      <c r="U494" s="8">
        <f t="shared" si="101"/>
        <v>0</v>
      </c>
      <c r="V494" s="8">
        <f t="shared" si="102"/>
        <v>0</v>
      </c>
    </row>
    <row r="495" spans="1:22" x14ac:dyDescent="0.25">
      <c r="A495" t="s">
        <v>721</v>
      </c>
      <c r="B495">
        <v>2013</v>
      </c>
      <c r="C495">
        <v>2018</v>
      </c>
      <c r="E495" s="7">
        <v>6.8172159125025473</v>
      </c>
      <c r="F495" s="7">
        <v>12.927624022513832</v>
      </c>
      <c r="G495" s="7">
        <v>45.828158257733101</v>
      </c>
      <c r="H495" s="7">
        <v>34.973704810526698</v>
      </c>
      <c r="I495" s="4">
        <f>1</f>
        <v>1</v>
      </c>
      <c r="J495" s="4">
        <f t="shared" si="103"/>
        <v>1</v>
      </c>
      <c r="K495" s="4">
        <f t="shared" si="91"/>
        <v>0</v>
      </c>
      <c r="L495" s="4">
        <f t="shared" si="92"/>
        <v>0</v>
      </c>
      <c r="M495" s="4">
        <f t="shared" si="93"/>
        <v>0</v>
      </c>
      <c r="N495" s="4">
        <f t="shared" si="94"/>
        <v>0</v>
      </c>
      <c r="O495" s="4">
        <f t="shared" si="95"/>
        <v>0</v>
      </c>
      <c r="P495" s="4">
        <f t="shared" si="96"/>
        <v>72</v>
      </c>
      <c r="Q495" s="4">
        <f t="shared" si="97"/>
        <v>-24204</v>
      </c>
      <c r="R495" s="8">
        <f t="shared" si="98"/>
        <v>0</v>
      </c>
      <c r="S495" s="8">
        <f t="shared" si="99"/>
        <v>0</v>
      </c>
      <c r="T495" s="8">
        <f t="shared" si="100"/>
        <v>0</v>
      </c>
      <c r="U495" s="8">
        <f t="shared" si="101"/>
        <v>0</v>
      </c>
      <c r="V495" s="8">
        <f t="shared" si="102"/>
        <v>0</v>
      </c>
    </row>
    <row r="496" spans="1:22" x14ac:dyDescent="0.25">
      <c r="A496" t="s">
        <v>722</v>
      </c>
      <c r="B496">
        <v>2018</v>
      </c>
      <c r="C496">
        <v>2018</v>
      </c>
      <c r="D496">
        <v>2018</v>
      </c>
      <c r="E496" s="7">
        <v>0</v>
      </c>
      <c r="F496" s="7">
        <v>1.7510576457289302</v>
      </c>
      <c r="G496" s="7">
        <v>0</v>
      </c>
      <c r="H496" s="7">
        <v>0</v>
      </c>
      <c r="I496" s="4">
        <f>1</f>
        <v>1</v>
      </c>
      <c r="J496" s="4">
        <f t="shared" si="103"/>
        <v>0</v>
      </c>
      <c r="K496" s="4">
        <f t="shared" si="91"/>
        <v>1</v>
      </c>
      <c r="L496" s="4">
        <f t="shared" si="92"/>
        <v>0</v>
      </c>
      <c r="M496" s="4">
        <f t="shared" si="93"/>
        <v>0</v>
      </c>
      <c r="N496" s="4">
        <f t="shared" si="94"/>
        <v>1</v>
      </c>
      <c r="O496" s="4">
        <f t="shared" si="95"/>
        <v>0</v>
      </c>
      <c r="P496" s="4">
        <f t="shared" si="96"/>
        <v>12</v>
      </c>
      <c r="Q496" s="4">
        <f t="shared" si="97"/>
        <v>12</v>
      </c>
      <c r="R496" s="8">
        <f t="shared" si="98"/>
        <v>0</v>
      </c>
      <c r="S496" s="8">
        <f t="shared" si="99"/>
        <v>0</v>
      </c>
      <c r="T496" s="8">
        <f t="shared" si="100"/>
        <v>0</v>
      </c>
      <c r="U496" s="8">
        <f t="shared" si="101"/>
        <v>0</v>
      </c>
      <c r="V496" s="8">
        <f t="shared" si="102"/>
        <v>1.7510576457289302</v>
      </c>
    </row>
    <row r="497" spans="1:22" x14ac:dyDescent="0.25">
      <c r="A497" t="s">
        <v>723</v>
      </c>
      <c r="B497">
        <v>2015</v>
      </c>
      <c r="C497">
        <v>2018</v>
      </c>
      <c r="D497">
        <v>2018</v>
      </c>
      <c r="E497" s="7">
        <v>0</v>
      </c>
      <c r="F497" s="7">
        <v>0</v>
      </c>
      <c r="G497" s="7">
        <v>0</v>
      </c>
      <c r="H497" s="7">
        <v>0</v>
      </c>
      <c r="I497" s="4">
        <f>1</f>
        <v>1</v>
      </c>
      <c r="J497" s="4">
        <f t="shared" si="103"/>
        <v>0</v>
      </c>
      <c r="K497" s="4">
        <f t="shared" si="91"/>
        <v>1</v>
      </c>
      <c r="L497" s="4">
        <f t="shared" si="92"/>
        <v>0</v>
      </c>
      <c r="M497" s="4">
        <f t="shared" si="93"/>
        <v>0</v>
      </c>
      <c r="N497" s="4">
        <f t="shared" si="94"/>
        <v>0</v>
      </c>
      <c r="O497" s="4">
        <f t="shared" si="95"/>
        <v>1</v>
      </c>
      <c r="P497" s="4">
        <f t="shared" si="96"/>
        <v>48</v>
      </c>
      <c r="Q497" s="4">
        <f t="shared" si="97"/>
        <v>12</v>
      </c>
      <c r="R497" s="8">
        <f t="shared" si="98"/>
        <v>0</v>
      </c>
      <c r="S497" s="8">
        <f t="shared" si="99"/>
        <v>0</v>
      </c>
      <c r="T497" s="8">
        <f t="shared" si="100"/>
        <v>0</v>
      </c>
      <c r="U497" s="8">
        <f t="shared" si="101"/>
        <v>0</v>
      </c>
      <c r="V497" s="8">
        <f t="shared" si="102"/>
        <v>0</v>
      </c>
    </row>
    <row r="498" spans="1:22" x14ac:dyDescent="0.25">
      <c r="A498" t="s">
        <v>724</v>
      </c>
      <c r="B498">
        <v>2018</v>
      </c>
      <c r="C498">
        <v>2018</v>
      </c>
      <c r="E498" s="7">
        <v>0</v>
      </c>
      <c r="F498" s="7">
        <v>0</v>
      </c>
      <c r="G498" s="7">
        <v>52.87336058851087</v>
      </c>
      <c r="H498" s="7">
        <v>59.997011102213662</v>
      </c>
      <c r="I498" s="4">
        <f>1</f>
        <v>1</v>
      </c>
      <c r="J498" s="4">
        <f t="shared" si="103"/>
        <v>1</v>
      </c>
      <c r="K498" s="4">
        <f t="shared" si="91"/>
        <v>0</v>
      </c>
      <c r="L498" s="4">
        <f t="shared" si="92"/>
        <v>0</v>
      </c>
      <c r="M498" s="4">
        <f t="shared" si="93"/>
        <v>0</v>
      </c>
      <c r="N498" s="4">
        <f t="shared" si="94"/>
        <v>0</v>
      </c>
      <c r="O498" s="4">
        <f t="shared" si="95"/>
        <v>0</v>
      </c>
      <c r="P498" s="4">
        <f t="shared" si="96"/>
        <v>12</v>
      </c>
      <c r="Q498" s="4">
        <f t="shared" si="97"/>
        <v>-24204</v>
      </c>
      <c r="R498" s="8">
        <f t="shared" si="98"/>
        <v>0</v>
      </c>
      <c r="S498" s="8">
        <f t="shared" si="99"/>
        <v>0</v>
      </c>
      <c r="T498" s="8">
        <f t="shared" si="100"/>
        <v>0</v>
      </c>
      <c r="U498" s="8">
        <f t="shared" si="101"/>
        <v>0</v>
      </c>
      <c r="V498" s="8">
        <f t="shared" si="102"/>
        <v>0</v>
      </c>
    </row>
    <row r="499" spans="1:22" x14ac:dyDescent="0.25">
      <c r="A499" t="s">
        <v>725</v>
      </c>
      <c r="B499">
        <v>2015</v>
      </c>
      <c r="C499">
        <v>2018</v>
      </c>
      <c r="D499">
        <v>2018</v>
      </c>
      <c r="E499" s="7">
        <v>0</v>
      </c>
      <c r="F499" s="7">
        <v>0.72794534933175115</v>
      </c>
      <c r="G499" s="7">
        <v>0</v>
      </c>
      <c r="H499" s="7">
        <v>0</v>
      </c>
      <c r="I499" s="4">
        <f>1</f>
        <v>1</v>
      </c>
      <c r="J499" s="4">
        <f t="shared" si="103"/>
        <v>0</v>
      </c>
      <c r="K499" s="4">
        <f t="shared" si="91"/>
        <v>1</v>
      </c>
      <c r="L499" s="4">
        <f t="shared" si="92"/>
        <v>0</v>
      </c>
      <c r="M499" s="4">
        <f t="shared" si="93"/>
        <v>0</v>
      </c>
      <c r="N499" s="4">
        <f t="shared" si="94"/>
        <v>1</v>
      </c>
      <c r="O499" s="4">
        <f t="shared" si="95"/>
        <v>0</v>
      </c>
      <c r="P499" s="4">
        <f t="shared" si="96"/>
        <v>48</v>
      </c>
      <c r="Q499" s="4">
        <f t="shared" si="97"/>
        <v>12</v>
      </c>
      <c r="R499" s="8">
        <f t="shared" si="98"/>
        <v>0</v>
      </c>
      <c r="S499" s="8">
        <f t="shared" si="99"/>
        <v>0</v>
      </c>
      <c r="T499" s="8">
        <f t="shared" si="100"/>
        <v>0</v>
      </c>
      <c r="U499" s="8">
        <f t="shared" si="101"/>
        <v>0</v>
      </c>
      <c r="V499" s="8">
        <f t="shared" si="102"/>
        <v>0.72794534933175115</v>
      </c>
    </row>
    <row r="500" spans="1:22" x14ac:dyDescent="0.25">
      <c r="A500" t="s">
        <v>726</v>
      </c>
      <c r="B500">
        <v>2014</v>
      </c>
      <c r="C500">
        <v>2018</v>
      </c>
      <c r="D500">
        <v>2019</v>
      </c>
      <c r="E500" s="7">
        <v>0</v>
      </c>
      <c r="F500" s="7">
        <v>0</v>
      </c>
      <c r="G500" s="7">
        <v>0</v>
      </c>
      <c r="H500" s="7">
        <v>0</v>
      </c>
      <c r="I500" s="4">
        <f>1</f>
        <v>1</v>
      </c>
      <c r="J500" s="4">
        <f t="shared" si="103"/>
        <v>0</v>
      </c>
      <c r="K500" s="4">
        <f t="shared" si="91"/>
        <v>1</v>
      </c>
      <c r="L500" s="4">
        <f t="shared" si="92"/>
        <v>0</v>
      </c>
      <c r="M500" s="4">
        <f t="shared" si="93"/>
        <v>0</v>
      </c>
      <c r="N500" s="4">
        <f t="shared" si="94"/>
        <v>0</v>
      </c>
      <c r="O500" s="4">
        <f t="shared" si="95"/>
        <v>1</v>
      </c>
      <c r="P500" s="4">
        <f t="shared" si="96"/>
        <v>60</v>
      </c>
      <c r="Q500" s="4">
        <f t="shared" si="97"/>
        <v>24</v>
      </c>
      <c r="R500" s="8">
        <f t="shared" si="98"/>
        <v>0</v>
      </c>
      <c r="S500" s="8">
        <f t="shared" si="99"/>
        <v>0</v>
      </c>
      <c r="T500" s="8">
        <f t="shared" si="100"/>
        <v>0</v>
      </c>
      <c r="U500" s="8">
        <f t="shared" si="101"/>
        <v>0</v>
      </c>
      <c r="V500" s="8">
        <f t="shared" si="102"/>
        <v>0</v>
      </c>
    </row>
    <row r="501" spans="1:22" x14ac:dyDescent="0.25">
      <c r="A501" t="s">
        <v>727</v>
      </c>
      <c r="B501">
        <v>2014</v>
      </c>
      <c r="C501">
        <v>2018</v>
      </c>
      <c r="D501">
        <v>2019</v>
      </c>
      <c r="E501" s="7">
        <v>0</v>
      </c>
      <c r="F501" s="7">
        <v>2.5201709789878564</v>
      </c>
      <c r="G501" s="7">
        <v>0</v>
      </c>
      <c r="H501" s="7">
        <v>0</v>
      </c>
      <c r="I501" s="4">
        <f>1</f>
        <v>1</v>
      </c>
      <c r="J501" s="4">
        <f t="shared" si="103"/>
        <v>0</v>
      </c>
      <c r="K501" s="4">
        <f t="shared" si="91"/>
        <v>1</v>
      </c>
      <c r="L501" s="4">
        <f t="shared" si="92"/>
        <v>0</v>
      </c>
      <c r="M501" s="4">
        <f t="shared" si="93"/>
        <v>0</v>
      </c>
      <c r="N501" s="4">
        <f t="shared" si="94"/>
        <v>1</v>
      </c>
      <c r="O501" s="4">
        <f t="shared" si="95"/>
        <v>0</v>
      </c>
      <c r="P501" s="4">
        <f t="shared" si="96"/>
        <v>60</v>
      </c>
      <c r="Q501" s="4">
        <f t="shared" si="97"/>
        <v>24</v>
      </c>
      <c r="R501" s="8">
        <f t="shared" si="98"/>
        <v>0</v>
      </c>
      <c r="S501" s="8">
        <f t="shared" si="99"/>
        <v>0</v>
      </c>
      <c r="T501" s="8">
        <f t="shared" si="100"/>
        <v>0</v>
      </c>
      <c r="U501" s="8">
        <f t="shared" si="101"/>
        <v>0</v>
      </c>
      <c r="V501" s="8">
        <f t="shared" si="102"/>
        <v>2.5201709789878564</v>
      </c>
    </row>
    <row r="502" spans="1:22" x14ac:dyDescent="0.25">
      <c r="A502" t="s">
        <v>728</v>
      </c>
      <c r="B502">
        <v>2017</v>
      </c>
      <c r="C502">
        <v>2018</v>
      </c>
      <c r="E502" s="7">
        <v>0</v>
      </c>
      <c r="F502" s="7">
        <v>0</v>
      </c>
      <c r="G502" s="7">
        <v>0</v>
      </c>
      <c r="H502" s="7">
        <v>0</v>
      </c>
      <c r="I502" s="4">
        <f>1</f>
        <v>1</v>
      </c>
      <c r="J502" s="4">
        <f t="shared" si="103"/>
        <v>1</v>
      </c>
      <c r="K502" s="4">
        <f t="shared" si="91"/>
        <v>0</v>
      </c>
      <c r="L502" s="4">
        <f t="shared" si="92"/>
        <v>0</v>
      </c>
      <c r="M502" s="4">
        <f t="shared" si="93"/>
        <v>0</v>
      </c>
      <c r="N502" s="4">
        <f t="shared" si="94"/>
        <v>0</v>
      </c>
      <c r="O502" s="4">
        <f t="shared" si="95"/>
        <v>0</v>
      </c>
      <c r="P502" s="4">
        <f t="shared" si="96"/>
        <v>24</v>
      </c>
      <c r="Q502" s="4">
        <f t="shared" si="97"/>
        <v>-24204</v>
      </c>
      <c r="R502" s="8">
        <f t="shared" si="98"/>
        <v>0</v>
      </c>
      <c r="S502" s="8">
        <f t="shared" si="99"/>
        <v>0</v>
      </c>
      <c r="T502" s="8">
        <f t="shared" si="100"/>
        <v>0</v>
      </c>
      <c r="U502" s="8">
        <f t="shared" si="101"/>
        <v>0</v>
      </c>
      <c r="V502" s="8">
        <f t="shared" si="102"/>
        <v>0</v>
      </c>
    </row>
    <row r="503" spans="1:22" x14ac:dyDescent="0.25">
      <c r="A503" t="s">
        <v>729</v>
      </c>
      <c r="B503">
        <v>2013</v>
      </c>
      <c r="C503">
        <v>2018</v>
      </c>
      <c r="D503">
        <v>2018</v>
      </c>
      <c r="E503" s="7">
        <v>0</v>
      </c>
      <c r="F503" s="7">
        <v>1.9067360927182135</v>
      </c>
      <c r="G503" s="7">
        <v>0</v>
      </c>
      <c r="H503" s="7">
        <v>0</v>
      </c>
      <c r="I503" s="4">
        <f>1</f>
        <v>1</v>
      </c>
      <c r="J503" s="4">
        <f t="shared" si="103"/>
        <v>0</v>
      </c>
      <c r="K503" s="4">
        <f t="shared" si="91"/>
        <v>1</v>
      </c>
      <c r="L503" s="4">
        <f t="shared" si="92"/>
        <v>0</v>
      </c>
      <c r="M503" s="4">
        <f t="shared" si="93"/>
        <v>0</v>
      </c>
      <c r="N503" s="4">
        <f t="shared" si="94"/>
        <v>1</v>
      </c>
      <c r="O503" s="4">
        <f t="shared" si="95"/>
        <v>0</v>
      </c>
      <c r="P503" s="4">
        <f t="shared" si="96"/>
        <v>72</v>
      </c>
      <c r="Q503" s="4">
        <f t="shared" si="97"/>
        <v>12</v>
      </c>
      <c r="R503" s="8">
        <f t="shared" si="98"/>
        <v>0</v>
      </c>
      <c r="S503" s="8">
        <f t="shared" si="99"/>
        <v>0</v>
      </c>
      <c r="T503" s="8">
        <f t="shared" si="100"/>
        <v>0</v>
      </c>
      <c r="U503" s="8">
        <f t="shared" si="101"/>
        <v>0</v>
      </c>
      <c r="V503" s="8">
        <f t="shared" si="102"/>
        <v>1.9067360927182135</v>
      </c>
    </row>
    <row r="504" spans="1:22" x14ac:dyDescent="0.25">
      <c r="A504" t="s">
        <v>730</v>
      </c>
      <c r="B504">
        <v>2015</v>
      </c>
      <c r="C504">
        <v>2018</v>
      </c>
      <c r="E504" s="7">
        <v>0</v>
      </c>
      <c r="F504" s="7">
        <v>0</v>
      </c>
      <c r="G504" s="7">
        <v>26.962280230121586</v>
      </c>
      <c r="H504" s="7">
        <v>30.723098658523913</v>
      </c>
      <c r="I504" s="4">
        <f>1</f>
        <v>1</v>
      </c>
      <c r="J504" s="4">
        <f t="shared" si="103"/>
        <v>1</v>
      </c>
      <c r="K504" s="4">
        <f t="shared" si="91"/>
        <v>0</v>
      </c>
      <c r="L504" s="4">
        <f t="shared" si="92"/>
        <v>0</v>
      </c>
      <c r="M504" s="4">
        <f t="shared" si="93"/>
        <v>0</v>
      </c>
      <c r="N504" s="4">
        <f t="shared" si="94"/>
        <v>0</v>
      </c>
      <c r="O504" s="4">
        <f t="shared" si="95"/>
        <v>0</v>
      </c>
      <c r="P504" s="4">
        <f t="shared" si="96"/>
        <v>48</v>
      </c>
      <c r="Q504" s="4">
        <f t="shared" si="97"/>
        <v>-24204</v>
      </c>
      <c r="R504" s="8">
        <f t="shared" si="98"/>
        <v>0</v>
      </c>
      <c r="S504" s="8">
        <f t="shared" si="99"/>
        <v>0</v>
      </c>
      <c r="T504" s="8">
        <f t="shared" si="100"/>
        <v>0</v>
      </c>
      <c r="U504" s="8">
        <f t="shared" si="101"/>
        <v>0</v>
      </c>
      <c r="V504" s="8">
        <f t="shared" si="102"/>
        <v>0</v>
      </c>
    </row>
    <row r="505" spans="1:22" x14ac:dyDescent="0.25">
      <c r="A505" t="s">
        <v>731</v>
      </c>
      <c r="B505">
        <v>2016</v>
      </c>
      <c r="C505">
        <v>2018</v>
      </c>
      <c r="D505">
        <v>2018</v>
      </c>
      <c r="E505" s="7">
        <v>0</v>
      </c>
      <c r="F505" s="7">
        <v>0.81248468536733898</v>
      </c>
      <c r="G505" s="7">
        <v>0</v>
      </c>
      <c r="H505" s="7">
        <v>0</v>
      </c>
      <c r="I505" s="4">
        <f>1</f>
        <v>1</v>
      </c>
      <c r="J505" s="4">
        <f t="shared" si="103"/>
        <v>0</v>
      </c>
      <c r="K505" s="4">
        <f t="shared" si="91"/>
        <v>1</v>
      </c>
      <c r="L505" s="4">
        <f t="shared" si="92"/>
        <v>0</v>
      </c>
      <c r="M505" s="4">
        <f t="shared" si="93"/>
        <v>0</v>
      </c>
      <c r="N505" s="4">
        <f t="shared" si="94"/>
        <v>1</v>
      </c>
      <c r="O505" s="4">
        <f t="shared" si="95"/>
        <v>0</v>
      </c>
      <c r="P505" s="4">
        <f t="shared" si="96"/>
        <v>36</v>
      </c>
      <c r="Q505" s="4">
        <f t="shared" si="97"/>
        <v>12</v>
      </c>
      <c r="R505" s="8">
        <f t="shared" si="98"/>
        <v>0</v>
      </c>
      <c r="S505" s="8">
        <f t="shared" si="99"/>
        <v>0</v>
      </c>
      <c r="T505" s="8">
        <f t="shared" si="100"/>
        <v>0</v>
      </c>
      <c r="U505" s="8">
        <f t="shared" si="101"/>
        <v>0</v>
      </c>
      <c r="V505" s="8">
        <f t="shared" si="102"/>
        <v>0.81248468536733898</v>
      </c>
    </row>
    <row r="506" spans="1:22" x14ac:dyDescent="0.25">
      <c r="A506" t="s">
        <v>732</v>
      </c>
      <c r="B506">
        <v>2014</v>
      </c>
      <c r="C506">
        <v>2018</v>
      </c>
      <c r="D506">
        <v>2019</v>
      </c>
      <c r="E506" s="7">
        <v>24.459761142498163</v>
      </c>
      <c r="F506" s="7">
        <v>20.175244142978187</v>
      </c>
      <c r="G506" s="7">
        <v>0</v>
      </c>
      <c r="H506" s="7">
        <v>0</v>
      </c>
      <c r="I506" s="4">
        <f>1</f>
        <v>1</v>
      </c>
      <c r="J506" s="4">
        <f t="shared" si="103"/>
        <v>0</v>
      </c>
      <c r="K506" s="4">
        <f t="shared" si="91"/>
        <v>1</v>
      </c>
      <c r="L506" s="4">
        <f t="shared" si="92"/>
        <v>1</v>
      </c>
      <c r="M506" s="4">
        <f t="shared" si="93"/>
        <v>0</v>
      </c>
      <c r="N506" s="4">
        <f t="shared" si="94"/>
        <v>0</v>
      </c>
      <c r="O506" s="4">
        <f t="shared" si="95"/>
        <v>0</v>
      </c>
      <c r="P506" s="4">
        <f t="shared" si="96"/>
        <v>60</v>
      </c>
      <c r="Q506" s="4">
        <f t="shared" si="97"/>
        <v>24</v>
      </c>
      <c r="R506" s="8">
        <f t="shared" si="98"/>
        <v>24.459761142498163</v>
      </c>
      <c r="S506" s="8">
        <f t="shared" si="99"/>
        <v>24.459761142498163</v>
      </c>
      <c r="T506" s="8">
        <f t="shared" si="100"/>
        <v>0</v>
      </c>
      <c r="U506" s="8">
        <f t="shared" si="101"/>
        <v>20.175244142978187</v>
      </c>
      <c r="V506" s="8">
        <f t="shared" si="102"/>
        <v>0</v>
      </c>
    </row>
    <row r="507" spans="1:22" x14ac:dyDescent="0.25">
      <c r="A507" t="s">
        <v>733</v>
      </c>
      <c r="B507">
        <v>2013</v>
      </c>
      <c r="C507">
        <v>2018</v>
      </c>
      <c r="E507" s="7">
        <v>0</v>
      </c>
      <c r="F507" s="7">
        <v>0</v>
      </c>
      <c r="G507" s="7">
        <v>15.893776110265543</v>
      </c>
      <c r="H507" s="7">
        <v>11.313793817060155</v>
      </c>
      <c r="I507" s="4">
        <f>1</f>
        <v>1</v>
      </c>
      <c r="J507" s="4">
        <f t="shared" si="103"/>
        <v>1</v>
      </c>
      <c r="K507" s="4">
        <f t="shared" si="91"/>
        <v>0</v>
      </c>
      <c r="L507" s="4">
        <f t="shared" si="92"/>
        <v>0</v>
      </c>
      <c r="M507" s="4">
        <f t="shared" si="93"/>
        <v>0</v>
      </c>
      <c r="N507" s="4">
        <f t="shared" si="94"/>
        <v>0</v>
      </c>
      <c r="O507" s="4">
        <f t="shared" si="95"/>
        <v>0</v>
      </c>
      <c r="P507" s="4">
        <f t="shared" si="96"/>
        <v>72</v>
      </c>
      <c r="Q507" s="4">
        <f t="shared" si="97"/>
        <v>-24204</v>
      </c>
      <c r="R507" s="8">
        <f t="shared" si="98"/>
        <v>0</v>
      </c>
      <c r="S507" s="8">
        <f t="shared" si="99"/>
        <v>0</v>
      </c>
      <c r="T507" s="8">
        <f t="shared" si="100"/>
        <v>0</v>
      </c>
      <c r="U507" s="8">
        <f t="shared" si="101"/>
        <v>0</v>
      </c>
      <c r="V507" s="8">
        <f t="shared" si="102"/>
        <v>0</v>
      </c>
    </row>
    <row r="508" spans="1:22" x14ac:dyDescent="0.25">
      <c r="A508" t="s">
        <v>734</v>
      </c>
      <c r="B508">
        <v>2016</v>
      </c>
      <c r="C508">
        <v>2018</v>
      </c>
      <c r="D508">
        <v>2019</v>
      </c>
      <c r="E508" s="7">
        <v>0</v>
      </c>
      <c r="F508" s="7">
        <v>5.5907058293833094</v>
      </c>
      <c r="G508" s="7">
        <v>0</v>
      </c>
      <c r="H508" s="7">
        <v>0</v>
      </c>
      <c r="I508" s="4">
        <f>1</f>
        <v>1</v>
      </c>
      <c r="J508" s="4">
        <f t="shared" si="103"/>
        <v>0</v>
      </c>
      <c r="K508" s="4">
        <f t="shared" si="91"/>
        <v>1</v>
      </c>
      <c r="L508" s="4">
        <f t="shared" si="92"/>
        <v>0</v>
      </c>
      <c r="M508" s="4">
        <f t="shared" si="93"/>
        <v>0</v>
      </c>
      <c r="N508" s="4">
        <f t="shared" si="94"/>
        <v>1</v>
      </c>
      <c r="O508" s="4">
        <f t="shared" si="95"/>
        <v>0</v>
      </c>
      <c r="P508" s="4">
        <f t="shared" si="96"/>
        <v>36</v>
      </c>
      <c r="Q508" s="4">
        <f t="shared" si="97"/>
        <v>24</v>
      </c>
      <c r="R508" s="8">
        <f t="shared" si="98"/>
        <v>0</v>
      </c>
      <c r="S508" s="8">
        <f t="shared" si="99"/>
        <v>0</v>
      </c>
      <c r="T508" s="8">
        <f t="shared" si="100"/>
        <v>0</v>
      </c>
      <c r="U508" s="8">
        <f t="shared" si="101"/>
        <v>0</v>
      </c>
      <c r="V508" s="8">
        <f t="shared" si="102"/>
        <v>5.5907058293833094</v>
      </c>
    </row>
    <row r="509" spans="1:22" x14ac:dyDescent="0.25">
      <c r="A509" t="s">
        <v>735</v>
      </c>
      <c r="B509">
        <v>2015</v>
      </c>
      <c r="C509">
        <v>2018</v>
      </c>
      <c r="D509">
        <v>2019</v>
      </c>
      <c r="E509" s="7">
        <v>0</v>
      </c>
      <c r="F509" s="7">
        <v>2.9592732850927561</v>
      </c>
      <c r="G509" s="7">
        <v>0</v>
      </c>
      <c r="H509" s="7">
        <v>0</v>
      </c>
      <c r="I509" s="4">
        <f>1</f>
        <v>1</v>
      </c>
      <c r="J509" s="4">
        <f t="shared" si="103"/>
        <v>0</v>
      </c>
      <c r="K509" s="4">
        <f t="shared" si="91"/>
        <v>1</v>
      </c>
      <c r="L509" s="4">
        <f t="shared" si="92"/>
        <v>0</v>
      </c>
      <c r="M509" s="4">
        <f t="shared" si="93"/>
        <v>0</v>
      </c>
      <c r="N509" s="4">
        <f t="shared" si="94"/>
        <v>1</v>
      </c>
      <c r="O509" s="4">
        <f t="shared" si="95"/>
        <v>0</v>
      </c>
      <c r="P509" s="4">
        <f t="shared" si="96"/>
        <v>48</v>
      </c>
      <c r="Q509" s="4">
        <f t="shared" si="97"/>
        <v>24</v>
      </c>
      <c r="R509" s="8">
        <f t="shared" si="98"/>
        <v>0</v>
      </c>
      <c r="S509" s="8">
        <f t="shared" si="99"/>
        <v>0</v>
      </c>
      <c r="T509" s="8">
        <f t="shared" si="100"/>
        <v>0</v>
      </c>
      <c r="U509" s="8">
        <f t="shared" si="101"/>
        <v>0</v>
      </c>
      <c r="V509" s="8">
        <f t="shared" si="102"/>
        <v>2.9592732850927561</v>
      </c>
    </row>
    <row r="510" spans="1:22" x14ac:dyDescent="0.25">
      <c r="A510" t="s">
        <v>736</v>
      </c>
      <c r="B510">
        <v>2015</v>
      </c>
      <c r="C510">
        <v>2018</v>
      </c>
      <c r="D510">
        <v>2018</v>
      </c>
      <c r="E510" s="7">
        <v>0</v>
      </c>
      <c r="F510" s="7">
        <v>0</v>
      </c>
      <c r="G510" s="7">
        <v>0</v>
      </c>
      <c r="H510" s="7">
        <v>0</v>
      </c>
      <c r="I510" s="4">
        <f>1</f>
        <v>1</v>
      </c>
      <c r="J510" s="4">
        <f t="shared" si="103"/>
        <v>0</v>
      </c>
      <c r="K510" s="4">
        <f t="shared" si="91"/>
        <v>1</v>
      </c>
      <c r="L510" s="4">
        <f t="shared" si="92"/>
        <v>0</v>
      </c>
      <c r="M510" s="4">
        <f t="shared" si="93"/>
        <v>0</v>
      </c>
      <c r="N510" s="4">
        <f t="shared" si="94"/>
        <v>0</v>
      </c>
      <c r="O510" s="4">
        <f t="shared" si="95"/>
        <v>1</v>
      </c>
      <c r="P510" s="4">
        <f t="shared" si="96"/>
        <v>48</v>
      </c>
      <c r="Q510" s="4">
        <f t="shared" si="97"/>
        <v>12</v>
      </c>
      <c r="R510" s="8">
        <f t="shared" si="98"/>
        <v>0</v>
      </c>
      <c r="S510" s="8">
        <f t="shared" si="99"/>
        <v>0</v>
      </c>
      <c r="T510" s="8">
        <f t="shared" si="100"/>
        <v>0</v>
      </c>
      <c r="U510" s="8">
        <f t="shared" si="101"/>
        <v>0</v>
      </c>
      <c r="V510" s="8">
        <f t="shared" si="102"/>
        <v>0</v>
      </c>
    </row>
    <row r="511" spans="1:22" x14ac:dyDescent="0.25">
      <c r="A511" t="s">
        <v>737</v>
      </c>
      <c r="B511">
        <v>2016</v>
      </c>
      <c r="C511">
        <v>2018</v>
      </c>
      <c r="D511">
        <v>2018</v>
      </c>
      <c r="E511" s="7">
        <v>0</v>
      </c>
      <c r="F511" s="7">
        <v>0.63822519776475373</v>
      </c>
      <c r="G511" s="7">
        <v>0</v>
      </c>
      <c r="H511" s="7">
        <v>0</v>
      </c>
      <c r="I511" s="4">
        <f>1</f>
        <v>1</v>
      </c>
      <c r="J511" s="4">
        <f t="shared" si="103"/>
        <v>0</v>
      </c>
      <c r="K511" s="4">
        <f t="shared" si="91"/>
        <v>1</v>
      </c>
      <c r="L511" s="4">
        <f t="shared" si="92"/>
        <v>0</v>
      </c>
      <c r="M511" s="4">
        <f t="shared" si="93"/>
        <v>0</v>
      </c>
      <c r="N511" s="4">
        <f t="shared" si="94"/>
        <v>1</v>
      </c>
      <c r="O511" s="4">
        <f t="shared" si="95"/>
        <v>0</v>
      </c>
      <c r="P511" s="4">
        <f t="shared" si="96"/>
        <v>36</v>
      </c>
      <c r="Q511" s="4">
        <f t="shared" si="97"/>
        <v>12</v>
      </c>
      <c r="R511" s="8">
        <f t="shared" si="98"/>
        <v>0</v>
      </c>
      <c r="S511" s="8">
        <f t="shared" si="99"/>
        <v>0</v>
      </c>
      <c r="T511" s="8">
        <f t="shared" si="100"/>
        <v>0</v>
      </c>
      <c r="U511" s="8">
        <f t="shared" si="101"/>
        <v>0</v>
      </c>
      <c r="V511" s="8">
        <f t="shared" si="102"/>
        <v>0.63822519776475373</v>
      </c>
    </row>
    <row r="512" spans="1:22" x14ac:dyDescent="0.25">
      <c r="A512" t="s">
        <v>738</v>
      </c>
      <c r="B512">
        <v>2016</v>
      </c>
      <c r="C512">
        <v>2018</v>
      </c>
      <c r="E512" s="7">
        <v>0</v>
      </c>
      <c r="F512" s="7">
        <v>0</v>
      </c>
      <c r="G512" s="7">
        <v>0</v>
      </c>
      <c r="H512" s="7">
        <v>4.4734915113528508</v>
      </c>
      <c r="I512" s="4">
        <f>1</f>
        <v>1</v>
      </c>
      <c r="J512" s="4">
        <f t="shared" si="103"/>
        <v>1</v>
      </c>
      <c r="K512" s="4">
        <f t="shared" si="91"/>
        <v>0</v>
      </c>
      <c r="L512" s="4">
        <f t="shared" si="92"/>
        <v>0</v>
      </c>
      <c r="M512" s="4">
        <f t="shared" si="93"/>
        <v>0</v>
      </c>
      <c r="N512" s="4">
        <f t="shared" si="94"/>
        <v>0</v>
      </c>
      <c r="O512" s="4">
        <f t="shared" si="95"/>
        <v>0</v>
      </c>
      <c r="P512" s="4">
        <f t="shared" si="96"/>
        <v>36</v>
      </c>
      <c r="Q512" s="4">
        <f t="shared" si="97"/>
        <v>-24204</v>
      </c>
      <c r="R512" s="8">
        <f t="shared" si="98"/>
        <v>0</v>
      </c>
      <c r="S512" s="8">
        <f t="shared" si="99"/>
        <v>0</v>
      </c>
      <c r="T512" s="8">
        <f t="shared" si="100"/>
        <v>0</v>
      </c>
      <c r="U512" s="8">
        <f t="shared" si="101"/>
        <v>0</v>
      </c>
      <c r="V512" s="8">
        <f t="shared" si="102"/>
        <v>0</v>
      </c>
    </row>
    <row r="513" spans="1:22" x14ac:dyDescent="0.25">
      <c r="A513" t="s">
        <v>739</v>
      </c>
      <c r="B513">
        <v>2013</v>
      </c>
      <c r="C513">
        <v>2018</v>
      </c>
      <c r="D513">
        <v>2018</v>
      </c>
      <c r="E513" s="7">
        <v>0</v>
      </c>
      <c r="F513" s="7">
        <v>0</v>
      </c>
      <c r="G513" s="7">
        <v>0</v>
      </c>
      <c r="H513" s="7">
        <v>0</v>
      </c>
      <c r="I513" s="4">
        <f>1</f>
        <v>1</v>
      </c>
      <c r="J513" s="4">
        <f t="shared" si="103"/>
        <v>0</v>
      </c>
      <c r="K513" s="4">
        <f t="shared" si="91"/>
        <v>1</v>
      </c>
      <c r="L513" s="4">
        <f t="shared" si="92"/>
        <v>0</v>
      </c>
      <c r="M513" s="4">
        <f t="shared" si="93"/>
        <v>0</v>
      </c>
      <c r="N513" s="4">
        <f t="shared" si="94"/>
        <v>0</v>
      </c>
      <c r="O513" s="4">
        <f t="shared" si="95"/>
        <v>1</v>
      </c>
      <c r="P513" s="4">
        <f t="shared" si="96"/>
        <v>72</v>
      </c>
      <c r="Q513" s="4">
        <f t="shared" si="97"/>
        <v>12</v>
      </c>
      <c r="R513" s="8">
        <f t="shared" si="98"/>
        <v>0</v>
      </c>
      <c r="S513" s="8">
        <f t="shared" si="99"/>
        <v>0</v>
      </c>
      <c r="T513" s="8">
        <f t="shared" si="100"/>
        <v>0</v>
      </c>
      <c r="U513" s="8">
        <f t="shared" si="101"/>
        <v>0</v>
      </c>
      <c r="V513" s="8">
        <f t="shared" si="102"/>
        <v>0</v>
      </c>
    </row>
    <row r="514" spans="1:22" x14ac:dyDescent="0.25">
      <c r="A514" t="s">
        <v>740</v>
      </c>
      <c r="B514">
        <v>2013</v>
      </c>
      <c r="C514">
        <v>2018</v>
      </c>
      <c r="E514" s="7">
        <v>6.1912732702918083</v>
      </c>
      <c r="F514" s="7">
        <v>16.049067145822477</v>
      </c>
      <c r="G514" s="7">
        <v>50.177830963896284</v>
      </c>
      <c r="H514" s="7">
        <v>47.511830588445555</v>
      </c>
      <c r="I514" s="4">
        <f>1</f>
        <v>1</v>
      </c>
      <c r="J514" s="4">
        <f t="shared" si="103"/>
        <v>1</v>
      </c>
      <c r="K514" s="4">
        <f t="shared" ref="K514:K577" si="104">1-J514</f>
        <v>0</v>
      </c>
      <c r="L514" s="4">
        <f t="shared" ref="L514:L577" si="105">(E514&gt;0)*K514</f>
        <v>0</v>
      </c>
      <c r="M514" s="4">
        <f t="shared" ref="M514:M577" si="106">(E514&gt;200)*L514</f>
        <v>0</v>
      </c>
      <c r="N514" s="4">
        <f t="shared" ref="N514:N577" si="107">(F514&gt;0)*K514*(1-L514)</f>
        <v>0</v>
      </c>
      <c r="O514" s="4">
        <f t="shared" ref="O514:O577" si="108">K514-L514-N514</f>
        <v>0</v>
      </c>
      <c r="P514" s="4">
        <f t="shared" ref="P514:P577" si="109">(C514-B514+1)*12</f>
        <v>72</v>
      </c>
      <c r="Q514" s="4">
        <f t="shared" ref="Q514:Q577" si="110">(D514-C514+1)*12</f>
        <v>-24204</v>
      </c>
      <c r="R514" s="8">
        <f t="shared" ref="R514:R577" si="111">E514*L514</f>
        <v>0</v>
      </c>
      <c r="S514" s="8">
        <f t="shared" ref="S514:S577" si="112">MIN(R514, 200)</f>
        <v>0</v>
      </c>
      <c r="T514" s="8">
        <f t="shared" ref="T514:T577" si="113">R514-S514</f>
        <v>0</v>
      </c>
      <c r="U514" s="8">
        <f t="shared" ref="U514:U577" si="114">F514*L514</f>
        <v>0</v>
      </c>
      <c r="V514" s="8">
        <f t="shared" ref="V514:V577" si="115">F514*N514</f>
        <v>0</v>
      </c>
    </row>
    <row r="515" spans="1:22" x14ac:dyDescent="0.25">
      <c r="A515" t="s">
        <v>741</v>
      </c>
      <c r="B515">
        <v>2016</v>
      </c>
      <c r="C515">
        <v>2018</v>
      </c>
      <c r="D515">
        <v>2018</v>
      </c>
      <c r="E515" s="7">
        <v>0</v>
      </c>
      <c r="F515" s="7">
        <v>0</v>
      </c>
      <c r="G515" s="7">
        <v>0</v>
      </c>
      <c r="H515" s="7">
        <v>0</v>
      </c>
      <c r="I515" s="4">
        <f>1</f>
        <v>1</v>
      </c>
      <c r="J515" s="4">
        <f t="shared" ref="J515:J578" si="116">(D515=0)*1</f>
        <v>0</v>
      </c>
      <c r="K515" s="4">
        <f t="shared" si="104"/>
        <v>1</v>
      </c>
      <c r="L515" s="4">
        <f t="shared" si="105"/>
        <v>0</v>
      </c>
      <c r="M515" s="4">
        <f t="shared" si="106"/>
        <v>0</v>
      </c>
      <c r="N515" s="4">
        <f t="shared" si="107"/>
        <v>0</v>
      </c>
      <c r="O515" s="4">
        <f t="shared" si="108"/>
        <v>1</v>
      </c>
      <c r="P515" s="4">
        <f t="shared" si="109"/>
        <v>36</v>
      </c>
      <c r="Q515" s="4">
        <f t="shared" si="110"/>
        <v>12</v>
      </c>
      <c r="R515" s="8">
        <f t="shared" si="111"/>
        <v>0</v>
      </c>
      <c r="S515" s="8">
        <f t="shared" si="112"/>
        <v>0</v>
      </c>
      <c r="T515" s="8">
        <f t="shared" si="113"/>
        <v>0</v>
      </c>
      <c r="U515" s="8">
        <f t="shared" si="114"/>
        <v>0</v>
      </c>
      <c r="V515" s="8">
        <f t="shared" si="115"/>
        <v>0</v>
      </c>
    </row>
    <row r="516" spans="1:22" x14ac:dyDescent="0.25">
      <c r="A516" t="s">
        <v>742</v>
      </c>
      <c r="B516">
        <v>2014</v>
      </c>
      <c r="C516">
        <v>2018</v>
      </c>
      <c r="D516">
        <v>2018</v>
      </c>
      <c r="E516" s="7">
        <v>0</v>
      </c>
      <c r="F516" s="7">
        <v>1.0349674248322847</v>
      </c>
      <c r="G516" s="7">
        <v>0</v>
      </c>
      <c r="H516" s="7">
        <v>0</v>
      </c>
      <c r="I516" s="4">
        <f>1</f>
        <v>1</v>
      </c>
      <c r="J516" s="4">
        <f t="shared" si="116"/>
        <v>0</v>
      </c>
      <c r="K516" s="4">
        <f t="shared" si="104"/>
        <v>1</v>
      </c>
      <c r="L516" s="4">
        <f t="shared" si="105"/>
        <v>0</v>
      </c>
      <c r="M516" s="4">
        <f t="shared" si="106"/>
        <v>0</v>
      </c>
      <c r="N516" s="4">
        <f t="shared" si="107"/>
        <v>1</v>
      </c>
      <c r="O516" s="4">
        <f t="shared" si="108"/>
        <v>0</v>
      </c>
      <c r="P516" s="4">
        <f t="shared" si="109"/>
        <v>60</v>
      </c>
      <c r="Q516" s="4">
        <f t="shared" si="110"/>
        <v>12</v>
      </c>
      <c r="R516" s="8">
        <f t="shared" si="111"/>
        <v>0</v>
      </c>
      <c r="S516" s="8">
        <f t="shared" si="112"/>
        <v>0</v>
      </c>
      <c r="T516" s="8">
        <f t="shared" si="113"/>
        <v>0</v>
      </c>
      <c r="U516" s="8">
        <f t="shared" si="114"/>
        <v>0</v>
      </c>
      <c r="V516" s="8">
        <f t="shared" si="115"/>
        <v>1.0349674248322847</v>
      </c>
    </row>
    <row r="517" spans="1:22" x14ac:dyDescent="0.25">
      <c r="A517" t="s">
        <v>743</v>
      </c>
      <c r="B517">
        <v>2015</v>
      </c>
      <c r="C517">
        <v>2018</v>
      </c>
      <c r="E517" s="7">
        <v>0</v>
      </c>
      <c r="F517" s="7">
        <v>0</v>
      </c>
      <c r="G517" s="7">
        <v>62.183501719251126</v>
      </c>
      <c r="H517" s="7">
        <v>51.852379429738477</v>
      </c>
      <c r="I517" s="4">
        <f>1</f>
        <v>1</v>
      </c>
      <c r="J517" s="4">
        <f t="shared" si="116"/>
        <v>1</v>
      </c>
      <c r="K517" s="4">
        <f t="shared" si="104"/>
        <v>0</v>
      </c>
      <c r="L517" s="4">
        <f t="shared" si="105"/>
        <v>0</v>
      </c>
      <c r="M517" s="4">
        <f t="shared" si="106"/>
        <v>0</v>
      </c>
      <c r="N517" s="4">
        <f t="shared" si="107"/>
        <v>0</v>
      </c>
      <c r="O517" s="4">
        <f t="shared" si="108"/>
        <v>0</v>
      </c>
      <c r="P517" s="4">
        <f t="shared" si="109"/>
        <v>48</v>
      </c>
      <c r="Q517" s="4">
        <f t="shared" si="110"/>
        <v>-24204</v>
      </c>
      <c r="R517" s="8">
        <f t="shared" si="111"/>
        <v>0</v>
      </c>
      <c r="S517" s="8">
        <f t="shared" si="112"/>
        <v>0</v>
      </c>
      <c r="T517" s="8">
        <f t="shared" si="113"/>
        <v>0</v>
      </c>
      <c r="U517" s="8">
        <f t="shared" si="114"/>
        <v>0</v>
      </c>
      <c r="V517" s="8">
        <f t="shared" si="115"/>
        <v>0</v>
      </c>
    </row>
    <row r="518" spans="1:22" x14ac:dyDescent="0.25">
      <c r="A518" t="s">
        <v>744</v>
      </c>
      <c r="B518">
        <v>2014</v>
      </c>
      <c r="C518">
        <v>2018</v>
      </c>
      <c r="E518" s="7">
        <v>0</v>
      </c>
      <c r="F518" s="7">
        <v>0</v>
      </c>
      <c r="G518" s="7">
        <v>22.269464525132701</v>
      </c>
      <c r="H518" s="7">
        <v>14.978466642224866</v>
      </c>
      <c r="I518" s="4">
        <f>1</f>
        <v>1</v>
      </c>
      <c r="J518" s="4">
        <f t="shared" si="116"/>
        <v>1</v>
      </c>
      <c r="K518" s="4">
        <f t="shared" si="104"/>
        <v>0</v>
      </c>
      <c r="L518" s="4">
        <f t="shared" si="105"/>
        <v>0</v>
      </c>
      <c r="M518" s="4">
        <f t="shared" si="106"/>
        <v>0</v>
      </c>
      <c r="N518" s="4">
        <f t="shared" si="107"/>
        <v>0</v>
      </c>
      <c r="O518" s="4">
        <f t="shared" si="108"/>
        <v>0</v>
      </c>
      <c r="P518" s="4">
        <f t="shared" si="109"/>
        <v>60</v>
      </c>
      <c r="Q518" s="4">
        <f t="shared" si="110"/>
        <v>-24204</v>
      </c>
      <c r="R518" s="8">
        <f t="shared" si="111"/>
        <v>0</v>
      </c>
      <c r="S518" s="8">
        <f t="shared" si="112"/>
        <v>0</v>
      </c>
      <c r="T518" s="8">
        <f t="shared" si="113"/>
        <v>0</v>
      </c>
      <c r="U518" s="8">
        <f t="shared" si="114"/>
        <v>0</v>
      </c>
      <c r="V518" s="8">
        <f t="shared" si="115"/>
        <v>0</v>
      </c>
    </row>
    <row r="519" spans="1:22" x14ac:dyDescent="0.25">
      <c r="A519" t="s">
        <v>745</v>
      </c>
      <c r="B519">
        <v>2014</v>
      </c>
      <c r="C519">
        <v>2018</v>
      </c>
      <c r="D519">
        <v>2018</v>
      </c>
      <c r="E519" s="7">
        <v>0</v>
      </c>
      <c r="F519" s="7">
        <v>0.97977127421275256</v>
      </c>
      <c r="G519" s="7">
        <v>0</v>
      </c>
      <c r="H519" s="7">
        <v>0</v>
      </c>
      <c r="I519" s="4">
        <f>1</f>
        <v>1</v>
      </c>
      <c r="J519" s="4">
        <f t="shared" si="116"/>
        <v>0</v>
      </c>
      <c r="K519" s="4">
        <f t="shared" si="104"/>
        <v>1</v>
      </c>
      <c r="L519" s="4">
        <f t="shared" si="105"/>
        <v>0</v>
      </c>
      <c r="M519" s="4">
        <f t="shared" si="106"/>
        <v>0</v>
      </c>
      <c r="N519" s="4">
        <f t="shared" si="107"/>
        <v>1</v>
      </c>
      <c r="O519" s="4">
        <f t="shared" si="108"/>
        <v>0</v>
      </c>
      <c r="P519" s="4">
        <f t="shared" si="109"/>
        <v>60</v>
      </c>
      <c r="Q519" s="4">
        <f t="shared" si="110"/>
        <v>12</v>
      </c>
      <c r="R519" s="8">
        <f t="shared" si="111"/>
        <v>0</v>
      </c>
      <c r="S519" s="8">
        <f t="shared" si="112"/>
        <v>0</v>
      </c>
      <c r="T519" s="8">
        <f t="shared" si="113"/>
        <v>0</v>
      </c>
      <c r="U519" s="8">
        <f t="shared" si="114"/>
        <v>0</v>
      </c>
      <c r="V519" s="8">
        <f t="shared" si="115"/>
        <v>0.97977127421275256</v>
      </c>
    </row>
    <row r="520" spans="1:22" x14ac:dyDescent="0.25">
      <c r="A520" t="s">
        <v>746</v>
      </c>
      <c r="B520">
        <v>2017</v>
      </c>
      <c r="C520">
        <v>2018</v>
      </c>
      <c r="D520">
        <v>2018</v>
      </c>
      <c r="E520" s="7">
        <v>0</v>
      </c>
      <c r="F520" s="7">
        <v>0</v>
      </c>
      <c r="G520" s="7">
        <v>0</v>
      </c>
      <c r="H520" s="7">
        <v>0</v>
      </c>
      <c r="I520" s="4">
        <f>1</f>
        <v>1</v>
      </c>
      <c r="J520" s="4">
        <f t="shared" si="116"/>
        <v>0</v>
      </c>
      <c r="K520" s="4">
        <f t="shared" si="104"/>
        <v>1</v>
      </c>
      <c r="L520" s="4">
        <f t="shared" si="105"/>
        <v>0</v>
      </c>
      <c r="M520" s="4">
        <f t="shared" si="106"/>
        <v>0</v>
      </c>
      <c r="N520" s="4">
        <f t="shared" si="107"/>
        <v>0</v>
      </c>
      <c r="O520" s="4">
        <f t="shared" si="108"/>
        <v>1</v>
      </c>
      <c r="P520" s="4">
        <f t="shared" si="109"/>
        <v>24</v>
      </c>
      <c r="Q520" s="4">
        <f t="shared" si="110"/>
        <v>12</v>
      </c>
      <c r="R520" s="8">
        <f t="shared" si="111"/>
        <v>0</v>
      </c>
      <c r="S520" s="8">
        <f t="shared" si="112"/>
        <v>0</v>
      </c>
      <c r="T520" s="8">
        <f t="shared" si="113"/>
        <v>0</v>
      </c>
      <c r="U520" s="8">
        <f t="shared" si="114"/>
        <v>0</v>
      </c>
      <c r="V520" s="8">
        <f t="shared" si="115"/>
        <v>0</v>
      </c>
    </row>
    <row r="521" spans="1:22" x14ac:dyDescent="0.25">
      <c r="A521" t="s">
        <v>747</v>
      </c>
      <c r="B521">
        <v>2018</v>
      </c>
      <c r="C521">
        <v>2018</v>
      </c>
      <c r="D521">
        <v>2019</v>
      </c>
      <c r="E521" s="7">
        <v>0</v>
      </c>
      <c r="F521" s="7">
        <v>2.325889173977822</v>
      </c>
      <c r="G521" s="7">
        <v>0</v>
      </c>
      <c r="H521" s="7">
        <v>0</v>
      </c>
      <c r="I521" s="4">
        <f>1</f>
        <v>1</v>
      </c>
      <c r="J521" s="4">
        <f t="shared" si="116"/>
        <v>0</v>
      </c>
      <c r="K521" s="4">
        <f t="shared" si="104"/>
        <v>1</v>
      </c>
      <c r="L521" s="4">
        <f t="shared" si="105"/>
        <v>0</v>
      </c>
      <c r="M521" s="4">
        <f t="shared" si="106"/>
        <v>0</v>
      </c>
      <c r="N521" s="4">
        <f t="shared" si="107"/>
        <v>1</v>
      </c>
      <c r="O521" s="4">
        <f t="shared" si="108"/>
        <v>0</v>
      </c>
      <c r="P521" s="4">
        <f t="shared" si="109"/>
        <v>12</v>
      </c>
      <c r="Q521" s="4">
        <f t="shared" si="110"/>
        <v>24</v>
      </c>
      <c r="R521" s="8">
        <f t="shared" si="111"/>
        <v>0</v>
      </c>
      <c r="S521" s="8">
        <f t="shared" si="112"/>
        <v>0</v>
      </c>
      <c r="T521" s="8">
        <f t="shared" si="113"/>
        <v>0</v>
      </c>
      <c r="U521" s="8">
        <f t="shared" si="114"/>
        <v>0</v>
      </c>
      <c r="V521" s="8">
        <f t="shared" si="115"/>
        <v>2.325889173977822</v>
      </c>
    </row>
    <row r="522" spans="1:22" x14ac:dyDescent="0.25">
      <c r="A522" t="s">
        <v>748</v>
      </c>
      <c r="B522">
        <v>2017</v>
      </c>
      <c r="C522">
        <v>2018</v>
      </c>
      <c r="D522">
        <v>2019</v>
      </c>
      <c r="E522" s="7">
        <v>0</v>
      </c>
      <c r="F522" s="7">
        <v>0</v>
      </c>
      <c r="G522" s="7">
        <v>0</v>
      </c>
      <c r="H522" s="7">
        <v>0</v>
      </c>
      <c r="I522" s="4">
        <f>1</f>
        <v>1</v>
      </c>
      <c r="J522" s="4">
        <f t="shared" si="116"/>
        <v>0</v>
      </c>
      <c r="K522" s="4">
        <f t="shared" si="104"/>
        <v>1</v>
      </c>
      <c r="L522" s="4">
        <f t="shared" si="105"/>
        <v>0</v>
      </c>
      <c r="M522" s="4">
        <f t="shared" si="106"/>
        <v>0</v>
      </c>
      <c r="N522" s="4">
        <f t="shared" si="107"/>
        <v>0</v>
      </c>
      <c r="O522" s="4">
        <f t="shared" si="108"/>
        <v>1</v>
      </c>
      <c r="P522" s="4">
        <f t="shared" si="109"/>
        <v>24</v>
      </c>
      <c r="Q522" s="4">
        <f t="shared" si="110"/>
        <v>24</v>
      </c>
      <c r="R522" s="8">
        <f t="shared" si="111"/>
        <v>0</v>
      </c>
      <c r="S522" s="8">
        <f t="shared" si="112"/>
        <v>0</v>
      </c>
      <c r="T522" s="8">
        <f t="shared" si="113"/>
        <v>0</v>
      </c>
      <c r="U522" s="8">
        <f t="shared" si="114"/>
        <v>0</v>
      </c>
      <c r="V522" s="8">
        <f t="shared" si="115"/>
        <v>0</v>
      </c>
    </row>
    <row r="523" spans="1:22" x14ac:dyDescent="0.25">
      <c r="A523" t="s">
        <v>749</v>
      </c>
      <c r="B523">
        <v>2013</v>
      </c>
      <c r="C523">
        <v>2018</v>
      </c>
      <c r="D523">
        <v>2018</v>
      </c>
      <c r="E523" s="7">
        <v>0</v>
      </c>
      <c r="F523" s="7">
        <v>0.54923283094834319</v>
      </c>
      <c r="G523" s="7">
        <v>0</v>
      </c>
      <c r="H523" s="7">
        <v>0</v>
      </c>
      <c r="I523" s="4">
        <f>1</f>
        <v>1</v>
      </c>
      <c r="J523" s="4">
        <f t="shared" si="116"/>
        <v>0</v>
      </c>
      <c r="K523" s="4">
        <f t="shared" si="104"/>
        <v>1</v>
      </c>
      <c r="L523" s="4">
        <f t="shared" si="105"/>
        <v>0</v>
      </c>
      <c r="M523" s="4">
        <f t="shared" si="106"/>
        <v>0</v>
      </c>
      <c r="N523" s="4">
        <f t="shared" si="107"/>
        <v>1</v>
      </c>
      <c r="O523" s="4">
        <f t="shared" si="108"/>
        <v>0</v>
      </c>
      <c r="P523" s="4">
        <f t="shared" si="109"/>
        <v>72</v>
      </c>
      <c r="Q523" s="4">
        <f t="shared" si="110"/>
        <v>12</v>
      </c>
      <c r="R523" s="8">
        <f t="shared" si="111"/>
        <v>0</v>
      </c>
      <c r="S523" s="8">
        <f t="shared" si="112"/>
        <v>0</v>
      </c>
      <c r="T523" s="8">
        <f t="shared" si="113"/>
        <v>0</v>
      </c>
      <c r="U523" s="8">
        <f t="shared" si="114"/>
        <v>0</v>
      </c>
      <c r="V523" s="8">
        <f t="shared" si="115"/>
        <v>0.54923283094834319</v>
      </c>
    </row>
    <row r="524" spans="1:22" x14ac:dyDescent="0.25">
      <c r="A524" t="s">
        <v>750</v>
      </c>
      <c r="B524">
        <v>2015</v>
      </c>
      <c r="C524">
        <v>2018</v>
      </c>
      <c r="D524">
        <v>2018</v>
      </c>
      <c r="E524" s="7">
        <v>0</v>
      </c>
      <c r="F524" s="7">
        <v>0</v>
      </c>
      <c r="G524" s="7">
        <v>0</v>
      </c>
      <c r="H524" s="7">
        <v>0</v>
      </c>
      <c r="I524" s="4">
        <f>1</f>
        <v>1</v>
      </c>
      <c r="J524" s="4">
        <f t="shared" si="116"/>
        <v>0</v>
      </c>
      <c r="K524" s="4">
        <f t="shared" si="104"/>
        <v>1</v>
      </c>
      <c r="L524" s="4">
        <f t="shared" si="105"/>
        <v>0</v>
      </c>
      <c r="M524" s="4">
        <f t="shared" si="106"/>
        <v>0</v>
      </c>
      <c r="N524" s="4">
        <f t="shared" si="107"/>
        <v>0</v>
      </c>
      <c r="O524" s="4">
        <f t="shared" si="108"/>
        <v>1</v>
      </c>
      <c r="P524" s="4">
        <f t="shared" si="109"/>
        <v>48</v>
      </c>
      <c r="Q524" s="4">
        <f t="shared" si="110"/>
        <v>12</v>
      </c>
      <c r="R524" s="8">
        <f t="shared" si="111"/>
        <v>0</v>
      </c>
      <c r="S524" s="8">
        <f t="shared" si="112"/>
        <v>0</v>
      </c>
      <c r="T524" s="8">
        <f t="shared" si="113"/>
        <v>0</v>
      </c>
      <c r="U524" s="8">
        <f t="shared" si="114"/>
        <v>0</v>
      </c>
      <c r="V524" s="8">
        <f t="shared" si="115"/>
        <v>0</v>
      </c>
    </row>
    <row r="525" spans="1:22" x14ac:dyDescent="0.25">
      <c r="A525" t="s">
        <v>751</v>
      </c>
      <c r="B525">
        <v>2014</v>
      </c>
      <c r="C525">
        <v>2018</v>
      </c>
      <c r="E525" s="7">
        <v>0</v>
      </c>
      <c r="F525" s="7">
        <v>0</v>
      </c>
      <c r="G525" s="7">
        <v>36.529946322035187</v>
      </c>
      <c r="H525" s="7">
        <v>25.003259821034728</v>
      </c>
      <c r="I525" s="4">
        <f>1</f>
        <v>1</v>
      </c>
      <c r="J525" s="4">
        <f t="shared" si="116"/>
        <v>1</v>
      </c>
      <c r="K525" s="4">
        <f t="shared" si="104"/>
        <v>0</v>
      </c>
      <c r="L525" s="4">
        <f t="shared" si="105"/>
        <v>0</v>
      </c>
      <c r="M525" s="4">
        <f t="shared" si="106"/>
        <v>0</v>
      </c>
      <c r="N525" s="4">
        <f t="shared" si="107"/>
        <v>0</v>
      </c>
      <c r="O525" s="4">
        <f t="shared" si="108"/>
        <v>0</v>
      </c>
      <c r="P525" s="4">
        <f t="shared" si="109"/>
        <v>60</v>
      </c>
      <c r="Q525" s="4">
        <f t="shared" si="110"/>
        <v>-24204</v>
      </c>
      <c r="R525" s="8">
        <f t="shared" si="111"/>
        <v>0</v>
      </c>
      <c r="S525" s="8">
        <f t="shared" si="112"/>
        <v>0</v>
      </c>
      <c r="T525" s="8">
        <f t="shared" si="113"/>
        <v>0</v>
      </c>
      <c r="U525" s="8">
        <f t="shared" si="114"/>
        <v>0</v>
      </c>
      <c r="V525" s="8">
        <f t="shared" si="115"/>
        <v>0</v>
      </c>
    </row>
    <row r="526" spans="1:22" x14ac:dyDescent="0.25">
      <c r="A526" t="s">
        <v>752</v>
      </c>
      <c r="B526">
        <v>2016</v>
      </c>
      <c r="C526">
        <v>2018</v>
      </c>
      <c r="D526">
        <v>2018</v>
      </c>
      <c r="E526" s="7">
        <v>0</v>
      </c>
      <c r="F526" s="7">
        <v>1.0842334434073018</v>
      </c>
      <c r="G526" s="7">
        <v>0</v>
      </c>
      <c r="H526" s="7">
        <v>0</v>
      </c>
      <c r="I526" s="4">
        <f>1</f>
        <v>1</v>
      </c>
      <c r="J526" s="4">
        <f t="shared" si="116"/>
        <v>0</v>
      </c>
      <c r="K526" s="4">
        <f t="shared" si="104"/>
        <v>1</v>
      </c>
      <c r="L526" s="4">
        <f t="shared" si="105"/>
        <v>0</v>
      </c>
      <c r="M526" s="4">
        <f t="shared" si="106"/>
        <v>0</v>
      </c>
      <c r="N526" s="4">
        <f t="shared" si="107"/>
        <v>1</v>
      </c>
      <c r="O526" s="4">
        <f t="shared" si="108"/>
        <v>0</v>
      </c>
      <c r="P526" s="4">
        <f t="shared" si="109"/>
        <v>36</v>
      </c>
      <c r="Q526" s="4">
        <f t="shared" si="110"/>
        <v>12</v>
      </c>
      <c r="R526" s="8">
        <f t="shared" si="111"/>
        <v>0</v>
      </c>
      <c r="S526" s="8">
        <f t="shared" si="112"/>
        <v>0</v>
      </c>
      <c r="T526" s="8">
        <f t="shared" si="113"/>
        <v>0</v>
      </c>
      <c r="U526" s="8">
        <f t="shared" si="114"/>
        <v>0</v>
      </c>
      <c r="V526" s="8">
        <f t="shared" si="115"/>
        <v>1.0842334434073018</v>
      </c>
    </row>
    <row r="527" spans="1:22" x14ac:dyDescent="0.25">
      <c r="A527" t="s">
        <v>753</v>
      </c>
      <c r="B527">
        <v>2018</v>
      </c>
      <c r="C527">
        <v>2018</v>
      </c>
      <c r="E527" s="7">
        <v>0</v>
      </c>
      <c r="F527" s="7">
        <v>2.035517241014229</v>
      </c>
      <c r="G527" s="7">
        <v>29.826534507704793</v>
      </c>
      <c r="H527" s="7">
        <v>7.45291340775346</v>
      </c>
      <c r="I527" s="4">
        <f>1</f>
        <v>1</v>
      </c>
      <c r="J527" s="4">
        <f t="shared" si="116"/>
        <v>1</v>
      </c>
      <c r="K527" s="4">
        <f t="shared" si="104"/>
        <v>0</v>
      </c>
      <c r="L527" s="4">
        <f t="shared" si="105"/>
        <v>0</v>
      </c>
      <c r="M527" s="4">
        <f t="shared" si="106"/>
        <v>0</v>
      </c>
      <c r="N527" s="4">
        <f t="shared" si="107"/>
        <v>0</v>
      </c>
      <c r="O527" s="4">
        <f t="shared" si="108"/>
        <v>0</v>
      </c>
      <c r="P527" s="4">
        <f t="shared" si="109"/>
        <v>12</v>
      </c>
      <c r="Q527" s="4">
        <f t="shared" si="110"/>
        <v>-24204</v>
      </c>
      <c r="R527" s="8">
        <f t="shared" si="111"/>
        <v>0</v>
      </c>
      <c r="S527" s="8">
        <f t="shared" si="112"/>
        <v>0</v>
      </c>
      <c r="T527" s="8">
        <f t="shared" si="113"/>
        <v>0</v>
      </c>
      <c r="U527" s="8">
        <f t="shared" si="114"/>
        <v>0</v>
      </c>
      <c r="V527" s="8">
        <f t="shared" si="115"/>
        <v>0</v>
      </c>
    </row>
    <row r="528" spans="1:22" x14ac:dyDescent="0.25">
      <c r="A528" t="s">
        <v>754</v>
      </c>
      <c r="B528">
        <v>2014</v>
      </c>
      <c r="C528">
        <v>2018</v>
      </c>
      <c r="E528" s="7">
        <v>0</v>
      </c>
      <c r="F528" s="7">
        <v>0</v>
      </c>
      <c r="G528" s="7">
        <v>15.774395787758364</v>
      </c>
      <c r="H528" s="7">
        <v>17.435362706175564</v>
      </c>
      <c r="I528" s="4">
        <f>1</f>
        <v>1</v>
      </c>
      <c r="J528" s="4">
        <f t="shared" si="116"/>
        <v>1</v>
      </c>
      <c r="K528" s="4">
        <f t="shared" si="104"/>
        <v>0</v>
      </c>
      <c r="L528" s="4">
        <f t="shared" si="105"/>
        <v>0</v>
      </c>
      <c r="M528" s="4">
        <f t="shared" si="106"/>
        <v>0</v>
      </c>
      <c r="N528" s="4">
        <f t="shared" si="107"/>
        <v>0</v>
      </c>
      <c r="O528" s="4">
        <f t="shared" si="108"/>
        <v>0</v>
      </c>
      <c r="P528" s="4">
        <f t="shared" si="109"/>
        <v>60</v>
      </c>
      <c r="Q528" s="4">
        <f t="shared" si="110"/>
        <v>-24204</v>
      </c>
      <c r="R528" s="8">
        <f t="shared" si="111"/>
        <v>0</v>
      </c>
      <c r="S528" s="8">
        <f t="shared" si="112"/>
        <v>0</v>
      </c>
      <c r="T528" s="8">
        <f t="shared" si="113"/>
        <v>0</v>
      </c>
      <c r="U528" s="8">
        <f t="shared" si="114"/>
        <v>0</v>
      </c>
      <c r="V528" s="8">
        <f t="shared" si="115"/>
        <v>0</v>
      </c>
    </row>
    <row r="529" spans="1:22" x14ac:dyDescent="0.25">
      <c r="A529" t="s">
        <v>755</v>
      </c>
      <c r="B529">
        <v>2015</v>
      </c>
      <c r="C529">
        <v>2018</v>
      </c>
      <c r="D529">
        <v>2018</v>
      </c>
      <c r="E529" s="7">
        <v>0</v>
      </c>
      <c r="F529" s="7">
        <v>1.3500510176283684</v>
      </c>
      <c r="G529" s="7">
        <v>0</v>
      </c>
      <c r="H529" s="7">
        <v>0</v>
      </c>
      <c r="I529" s="4">
        <f>1</f>
        <v>1</v>
      </c>
      <c r="J529" s="4">
        <f t="shared" si="116"/>
        <v>0</v>
      </c>
      <c r="K529" s="4">
        <f t="shared" si="104"/>
        <v>1</v>
      </c>
      <c r="L529" s="4">
        <f t="shared" si="105"/>
        <v>0</v>
      </c>
      <c r="M529" s="4">
        <f t="shared" si="106"/>
        <v>0</v>
      </c>
      <c r="N529" s="4">
        <f t="shared" si="107"/>
        <v>1</v>
      </c>
      <c r="O529" s="4">
        <f t="shared" si="108"/>
        <v>0</v>
      </c>
      <c r="P529" s="4">
        <f t="shared" si="109"/>
        <v>48</v>
      </c>
      <c r="Q529" s="4">
        <f t="shared" si="110"/>
        <v>12</v>
      </c>
      <c r="R529" s="8">
        <f t="shared" si="111"/>
        <v>0</v>
      </c>
      <c r="S529" s="8">
        <f t="shared" si="112"/>
        <v>0</v>
      </c>
      <c r="T529" s="8">
        <f t="shared" si="113"/>
        <v>0</v>
      </c>
      <c r="U529" s="8">
        <f t="shared" si="114"/>
        <v>0</v>
      </c>
      <c r="V529" s="8">
        <f t="shared" si="115"/>
        <v>1.3500510176283684</v>
      </c>
    </row>
    <row r="530" spans="1:22" x14ac:dyDescent="0.25">
      <c r="A530" t="s">
        <v>756</v>
      </c>
      <c r="B530">
        <v>2015</v>
      </c>
      <c r="C530">
        <v>2018</v>
      </c>
      <c r="E530" s="7">
        <v>0</v>
      </c>
      <c r="F530" s="7">
        <v>0</v>
      </c>
      <c r="G530" s="7">
        <v>28.232927536736636</v>
      </c>
      <c r="H530" s="7">
        <v>30.659872177994799</v>
      </c>
      <c r="I530" s="4">
        <f>1</f>
        <v>1</v>
      </c>
      <c r="J530" s="4">
        <f t="shared" si="116"/>
        <v>1</v>
      </c>
      <c r="K530" s="4">
        <f t="shared" si="104"/>
        <v>0</v>
      </c>
      <c r="L530" s="4">
        <f t="shared" si="105"/>
        <v>0</v>
      </c>
      <c r="M530" s="4">
        <f t="shared" si="106"/>
        <v>0</v>
      </c>
      <c r="N530" s="4">
        <f t="shared" si="107"/>
        <v>0</v>
      </c>
      <c r="O530" s="4">
        <f t="shared" si="108"/>
        <v>0</v>
      </c>
      <c r="P530" s="4">
        <f t="shared" si="109"/>
        <v>48</v>
      </c>
      <c r="Q530" s="4">
        <f t="shared" si="110"/>
        <v>-24204</v>
      </c>
      <c r="R530" s="8">
        <f t="shared" si="111"/>
        <v>0</v>
      </c>
      <c r="S530" s="8">
        <f t="shared" si="112"/>
        <v>0</v>
      </c>
      <c r="T530" s="8">
        <f t="shared" si="113"/>
        <v>0</v>
      </c>
      <c r="U530" s="8">
        <f t="shared" si="114"/>
        <v>0</v>
      </c>
      <c r="V530" s="8">
        <f t="shared" si="115"/>
        <v>0</v>
      </c>
    </row>
    <row r="531" spans="1:22" x14ac:dyDescent="0.25">
      <c r="A531" t="s">
        <v>757</v>
      </c>
      <c r="B531">
        <v>2014</v>
      </c>
      <c r="C531">
        <v>2018</v>
      </c>
      <c r="E531" s="7">
        <v>0</v>
      </c>
      <c r="F531" s="7">
        <v>0</v>
      </c>
      <c r="G531" s="7">
        <v>0</v>
      </c>
      <c r="H531" s="7">
        <v>8.7742674325123673</v>
      </c>
      <c r="I531" s="4">
        <f>1</f>
        <v>1</v>
      </c>
      <c r="J531" s="4">
        <f t="shared" si="116"/>
        <v>1</v>
      </c>
      <c r="K531" s="4">
        <f t="shared" si="104"/>
        <v>0</v>
      </c>
      <c r="L531" s="4">
        <f t="shared" si="105"/>
        <v>0</v>
      </c>
      <c r="M531" s="4">
        <f t="shared" si="106"/>
        <v>0</v>
      </c>
      <c r="N531" s="4">
        <f t="shared" si="107"/>
        <v>0</v>
      </c>
      <c r="O531" s="4">
        <f t="shared" si="108"/>
        <v>0</v>
      </c>
      <c r="P531" s="4">
        <f t="shared" si="109"/>
        <v>60</v>
      </c>
      <c r="Q531" s="4">
        <f t="shared" si="110"/>
        <v>-24204</v>
      </c>
      <c r="R531" s="8">
        <f t="shared" si="111"/>
        <v>0</v>
      </c>
      <c r="S531" s="8">
        <f t="shared" si="112"/>
        <v>0</v>
      </c>
      <c r="T531" s="8">
        <f t="shared" si="113"/>
        <v>0</v>
      </c>
      <c r="U531" s="8">
        <f t="shared" si="114"/>
        <v>0</v>
      </c>
      <c r="V531" s="8">
        <f t="shared" si="115"/>
        <v>0</v>
      </c>
    </row>
    <row r="532" spans="1:22" x14ac:dyDescent="0.25">
      <c r="A532" t="s">
        <v>758</v>
      </c>
      <c r="B532">
        <v>2016</v>
      </c>
      <c r="C532">
        <v>2018</v>
      </c>
      <c r="D532">
        <v>2019</v>
      </c>
      <c r="E532" s="7">
        <v>50.014301954063768</v>
      </c>
      <c r="F532" s="7">
        <v>10.726077637071068</v>
      </c>
      <c r="G532" s="7">
        <v>0</v>
      </c>
      <c r="H532" s="7">
        <v>0</v>
      </c>
      <c r="I532" s="4">
        <f>1</f>
        <v>1</v>
      </c>
      <c r="J532" s="4">
        <f t="shared" si="116"/>
        <v>0</v>
      </c>
      <c r="K532" s="4">
        <f t="shared" si="104"/>
        <v>1</v>
      </c>
      <c r="L532" s="4">
        <f t="shared" si="105"/>
        <v>1</v>
      </c>
      <c r="M532" s="4">
        <f t="shared" si="106"/>
        <v>0</v>
      </c>
      <c r="N532" s="4">
        <f t="shared" si="107"/>
        <v>0</v>
      </c>
      <c r="O532" s="4">
        <f t="shared" si="108"/>
        <v>0</v>
      </c>
      <c r="P532" s="4">
        <f t="shared" si="109"/>
        <v>36</v>
      </c>
      <c r="Q532" s="4">
        <f t="shared" si="110"/>
        <v>24</v>
      </c>
      <c r="R532" s="8">
        <f t="shared" si="111"/>
        <v>50.014301954063768</v>
      </c>
      <c r="S532" s="8">
        <f t="shared" si="112"/>
        <v>50.014301954063768</v>
      </c>
      <c r="T532" s="8">
        <f t="shared" si="113"/>
        <v>0</v>
      </c>
      <c r="U532" s="8">
        <f t="shared" si="114"/>
        <v>10.726077637071068</v>
      </c>
      <c r="V532" s="8">
        <f t="shared" si="115"/>
        <v>0</v>
      </c>
    </row>
    <row r="533" spans="1:22" x14ac:dyDescent="0.25">
      <c r="A533" t="s">
        <v>759</v>
      </c>
      <c r="B533">
        <v>2018</v>
      </c>
      <c r="C533">
        <v>2018</v>
      </c>
      <c r="E533" s="7">
        <v>0</v>
      </c>
      <c r="F533" s="7">
        <v>0</v>
      </c>
      <c r="G533" s="7">
        <v>0</v>
      </c>
      <c r="H533" s="7">
        <v>6.2121906849369388</v>
      </c>
      <c r="I533" s="4">
        <f>1</f>
        <v>1</v>
      </c>
      <c r="J533" s="4">
        <f t="shared" si="116"/>
        <v>1</v>
      </c>
      <c r="K533" s="4">
        <f t="shared" si="104"/>
        <v>0</v>
      </c>
      <c r="L533" s="4">
        <f t="shared" si="105"/>
        <v>0</v>
      </c>
      <c r="M533" s="4">
        <f t="shared" si="106"/>
        <v>0</v>
      </c>
      <c r="N533" s="4">
        <f t="shared" si="107"/>
        <v>0</v>
      </c>
      <c r="O533" s="4">
        <f t="shared" si="108"/>
        <v>0</v>
      </c>
      <c r="P533" s="4">
        <f t="shared" si="109"/>
        <v>12</v>
      </c>
      <c r="Q533" s="4">
        <f t="shared" si="110"/>
        <v>-24204</v>
      </c>
      <c r="R533" s="8">
        <f t="shared" si="111"/>
        <v>0</v>
      </c>
      <c r="S533" s="8">
        <f t="shared" si="112"/>
        <v>0</v>
      </c>
      <c r="T533" s="8">
        <f t="shared" si="113"/>
        <v>0</v>
      </c>
      <c r="U533" s="8">
        <f t="shared" si="114"/>
        <v>0</v>
      </c>
      <c r="V533" s="8">
        <f t="shared" si="115"/>
        <v>0</v>
      </c>
    </row>
    <row r="534" spans="1:22" x14ac:dyDescent="0.25">
      <c r="A534" t="s">
        <v>760</v>
      </c>
      <c r="B534">
        <v>2017</v>
      </c>
      <c r="C534">
        <v>2018</v>
      </c>
      <c r="D534">
        <v>2018</v>
      </c>
      <c r="E534" s="7">
        <v>0</v>
      </c>
      <c r="F534" s="7">
        <v>1.34790978257995</v>
      </c>
      <c r="G534" s="7">
        <v>0</v>
      </c>
      <c r="H534" s="7">
        <v>0</v>
      </c>
      <c r="I534" s="4">
        <f>1</f>
        <v>1</v>
      </c>
      <c r="J534" s="4">
        <f t="shared" si="116"/>
        <v>0</v>
      </c>
      <c r="K534" s="4">
        <f t="shared" si="104"/>
        <v>1</v>
      </c>
      <c r="L534" s="4">
        <f t="shared" si="105"/>
        <v>0</v>
      </c>
      <c r="M534" s="4">
        <f t="shared" si="106"/>
        <v>0</v>
      </c>
      <c r="N534" s="4">
        <f t="shared" si="107"/>
        <v>1</v>
      </c>
      <c r="O534" s="4">
        <f t="shared" si="108"/>
        <v>0</v>
      </c>
      <c r="P534" s="4">
        <f t="shared" si="109"/>
        <v>24</v>
      </c>
      <c r="Q534" s="4">
        <f t="shared" si="110"/>
        <v>12</v>
      </c>
      <c r="R534" s="8">
        <f t="shared" si="111"/>
        <v>0</v>
      </c>
      <c r="S534" s="8">
        <f t="shared" si="112"/>
        <v>0</v>
      </c>
      <c r="T534" s="8">
        <f t="shared" si="113"/>
        <v>0</v>
      </c>
      <c r="U534" s="8">
        <f t="shared" si="114"/>
        <v>0</v>
      </c>
      <c r="V534" s="8">
        <f t="shared" si="115"/>
        <v>1.34790978257995</v>
      </c>
    </row>
    <row r="535" spans="1:22" x14ac:dyDescent="0.25">
      <c r="A535" t="s">
        <v>761</v>
      </c>
      <c r="B535">
        <v>2016</v>
      </c>
      <c r="C535">
        <v>2018</v>
      </c>
      <c r="D535">
        <v>2019</v>
      </c>
      <c r="E535" s="7">
        <v>0</v>
      </c>
      <c r="F535" s="7">
        <v>2.759308286180111</v>
      </c>
      <c r="G535" s="7">
        <v>0</v>
      </c>
      <c r="H535" s="7">
        <v>0</v>
      </c>
      <c r="I535" s="4">
        <f>1</f>
        <v>1</v>
      </c>
      <c r="J535" s="4">
        <f t="shared" si="116"/>
        <v>0</v>
      </c>
      <c r="K535" s="4">
        <f t="shared" si="104"/>
        <v>1</v>
      </c>
      <c r="L535" s="4">
        <f t="shared" si="105"/>
        <v>0</v>
      </c>
      <c r="M535" s="4">
        <f t="shared" si="106"/>
        <v>0</v>
      </c>
      <c r="N535" s="4">
        <f t="shared" si="107"/>
        <v>1</v>
      </c>
      <c r="O535" s="4">
        <f t="shared" si="108"/>
        <v>0</v>
      </c>
      <c r="P535" s="4">
        <f t="shared" si="109"/>
        <v>36</v>
      </c>
      <c r="Q535" s="4">
        <f t="shared" si="110"/>
        <v>24</v>
      </c>
      <c r="R535" s="8">
        <f t="shared" si="111"/>
        <v>0</v>
      </c>
      <c r="S535" s="8">
        <f t="shared" si="112"/>
        <v>0</v>
      </c>
      <c r="T535" s="8">
        <f t="shared" si="113"/>
        <v>0</v>
      </c>
      <c r="U535" s="8">
        <f t="shared" si="114"/>
        <v>0</v>
      </c>
      <c r="V535" s="8">
        <f t="shared" si="115"/>
        <v>2.759308286180111</v>
      </c>
    </row>
    <row r="536" spans="1:22" x14ac:dyDescent="0.25">
      <c r="A536" t="s">
        <v>762</v>
      </c>
      <c r="B536">
        <v>2013</v>
      </c>
      <c r="C536">
        <v>2018</v>
      </c>
      <c r="D536">
        <v>2018</v>
      </c>
      <c r="E536" s="7">
        <v>0</v>
      </c>
      <c r="F536" s="7">
        <v>1.0634147268308105</v>
      </c>
      <c r="G536" s="7">
        <v>0</v>
      </c>
      <c r="H536" s="7">
        <v>0</v>
      </c>
      <c r="I536" s="4">
        <f>1</f>
        <v>1</v>
      </c>
      <c r="J536" s="4">
        <f t="shared" si="116"/>
        <v>0</v>
      </c>
      <c r="K536" s="4">
        <f t="shared" si="104"/>
        <v>1</v>
      </c>
      <c r="L536" s="4">
        <f t="shared" si="105"/>
        <v>0</v>
      </c>
      <c r="M536" s="4">
        <f t="shared" si="106"/>
        <v>0</v>
      </c>
      <c r="N536" s="4">
        <f t="shared" si="107"/>
        <v>1</v>
      </c>
      <c r="O536" s="4">
        <f t="shared" si="108"/>
        <v>0</v>
      </c>
      <c r="P536" s="4">
        <f t="shared" si="109"/>
        <v>72</v>
      </c>
      <c r="Q536" s="4">
        <f t="shared" si="110"/>
        <v>12</v>
      </c>
      <c r="R536" s="8">
        <f t="shared" si="111"/>
        <v>0</v>
      </c>
      <c r="S536" s="8">
        <f t="shared" si="112"/>
        <v>0</v>
      </c>
      <c r="T536" s="8">
        <f t="shared" si="113"/>
        <v>0</v>
      </c>
      <c r="U536" s="8">
        <f t="shared" si="114"/>
        <v>0</v>
      </c>
      <c r="V536" s="8">
        <f t="shared" si="115"/>
        <v>1.0634147268308105</v>
      </c>
    </row>
    <row r="537" spans="1:22" x14ac:dyDescent="0.25">
      <c r="A537" t="s">
        <v>763</v>
      </c>
      <c r="B537">
        <v>2014</v>
      </c>
      <c r="C537">
        <v>2018</v>
      </c>
      <c r="E537" s="7">
        <v>0</v>
      </c>
      <c r="F537" s="7">
        <v>0</v>
      </c>
      <c r="G537" s="7">
        <v>28.131673512122156</v>
      </c>
      <c r="H537" s="7">
        <v>21.552169062900337</v>
      </c>
      <c r="I537" s="4">
        <f>1</f>
        <v>1</v>
      </c>
      <c r="J537" s="4">
        <f t="shared" si="116"/>
        <v>1</v>
      </c>
      <c r="K537" s="4">
        <f t="shared" si="104"/>
        <v>0</v>
      </c>
      <c r="L537" s="4">
        <f t="shared" si="105"/>
        <v>0</v>
      </c>
      <c r="M537" s="4">
        <f t="shared" si="106"/>
        <v>0</v>
      </c>
      <c r="N537" s="4">
        <f t="shared" si="107"/>
        <v>0</v>
      </c>
      <c r="O537" s="4">
        <f t="shared" si="108"/>
        <v>0</v>
      </c>
      <c r="P537" s="4">
        <f t="shared" si="109"/>
        <v>60</v>
      </c>
      <c r="Q537" s="4">
        <f t="shared" si="110"/>
        <v>-24204</v>
      </c>
      <c r="R537" s="8">
        <f t="shared" si="111"/>
        <v>0</v>
      </c>
      <c r="S537" s="8">
        <f t="shared" si="112"/>
        <v>0</v>
      </c>
      <c r="T537" s="8">
        <f t="shared" si="113"/>
        <v>0</v>
      </c>
      <c r="U537" s="8">
        <f t="shared" si="114"/>
        <v>0</v>
      </c>
      <c r="V537" s="8">
        <f t="shared" si="115"/>
        <v>0</v>
      </c>
    </row>
    <row r="538" spans="1:22" x14ac:dyDescent="0.25">
      <c r="A538" t="s">
        <v>764</v>
      </c>
      <c r="B538">
        <v>2014</v>
      </c>
      <c r="C538">
        <v>2018</v>
      </c>
      <c r="E538" s="7">
        <v>0</v>
      </c>
      <c r="F538" s="7">
        <v>0</v>
      </c>
      <c r="G538" s="7">
        <v>78.457527649864971</v>
      </c>
      <c r="H538" s="7">
        <v>95.946401586387978</v>
      </c>
      <c r="I538" s="4">
        <f>1</f>
        <v>1</v>
      </c>
      <c r="J538" s="4">
        <f t="shared" si="116"/>
        <v>1</v>
      </c>
      <c r="K538" s="4">
        <f t="shared" si="104"/>
        <v>0</v>
      </c>
      <c r="L538" s="4">
        <f t="shared" si="105"/>
        <v>0</v>
      </c>
      <c r="M538" s="4">
        <f t="shared" si="106"/>
        <v>0</v>
      </c>
      <c r="N538" s="4">
        <f t="shared" si="107"/>
        <v>0</v>
      </c>
      <c r="O538" s="4">
        <f t="shared" si="108"/>
        <v>0</v>
      </c>
      <c r="P538" s="4">
        <f t="shared" si="109"/>
        <v>60</v>
      </c>
      <c r="Q538" s="4">
        <f t="shared" si="110"/>
        <v>-24204</v>
      </c>
      <c r="R538" s="8">
        <f t="shared" si="111"/>
        <v>0</v>
      </c>
      <c r="S538" s="8">
        <f t="shared" si="112"/>
        <v>0</v>
      </c>
      <c r="T538" s="8">
        <f t="shared" si="113"/>
        <v>0</v>
      </c>
      <c r="U538" s="8">
        <f t="shared" si="114"/>
        <v>0</v>
      </c>
      <c r="V538" s="8">
        <f t="shared" si="115"/>
        <v>0</v>
      </c>
    </row>
    <row r="539" spans="1:22" x14ac:dyDescent="0.25">
      <c r="A539" t="s">
        <v>765</v>
      </c>
      <c r="B539">
        <v>2014</v>
      </c>
      <c r="C539">
        <v>2018</v>
      </c>
      <c r="D539">
        <v>2018</v>
      </c>
      <c r="E539" s="7">
        <v>0</v>
      </c>
      <c r="F539" s="7">
        <v>0</v>
      </c>
      <c r="G539" s="7">
        <v>0</v>
      </c>
      <c r="H539" s="7">
        <v>0</v>
      </c>
      <c r="I539" s="4">
        <f>1</f>
        <v>1</v>
      </c>
      <c r="J539" s="4">
        <f t="shared" si="116"/>
        <v>0</v>
      </c>
      <c r="K539" s="4">
        <f t="shared" si="104"/>
        <v>1</v>
      </c>
      <c r="L539" s="4">
        <f t="shared" si="105"/>
        <v>0</v>
      </c>
      <c r="M539" s="4">
        <f t="shared" si="106"/>
        <v>0</v>
      </c>
      <c r="N539" s="4">
        <f t="shared" si="107"/>
        <v>0</v>
      </c>
      <c r="O539" s="4">
        <f t="shared" si="108"/>
        <v>1</v>
      </c>
      <c r="P539" s="4">
        <f t="shared" si="109"/>
        <v>60</v>
      </c>
      <c r="Q539" s="4">
        <f t="shared" si="110"/>
        <v>12</v>
      </c>
      <c r="R539" s="8">
        <f t="shared" si="111"/>
        <v>0</v>
      </c>
      <c r="S539" s="8">
        <f t="shared" si="112"/>
        <v>0</v>
      </c>
      <c r="T539" s="8">
        <f t="shared" si="113"/>
        <v>0</v>
      </c>
      <c r="U539" s="8">
        <f t="shared" si="114"/>
        <v>0</v>
      </c>
      <c r="V539" s="8">
        <f t="shared" si="115"/>
        <v>0</v>
      </c>
    </row>
    <row r="540" spans="1:22" x14ac:dyDescent="0.25">
      <c r="A540" t="s">
        <v>766</v>
      </c>
      <c r="B540">
        <v>2014</v>
      </c>
      <c r="C540">
        <v>2018</v>
      </c>
      <c r="E540" s="7">
        <v>0</v>
      </c>
      <c r="F540" s="7">
        <v>0</v>
      </c>
      <c r="G540" s="7">
        <v>42.941184189363298</v>
      </c>
      <c r="H540" s="7">
        <v>60.746037733605974</v>
      </c>
      <c r="I540" s="4">
        <f>1</f>
        <v>1</v>
      </c>
      <c r="J540" s="4">
        <f t="shared" si="116"/>
        <v>1</v>
      </c>
      <c r="K540" s="4">
        <f t="shared" si="104"/>
        <v>0</v>
      </c>
      <c r="L540" s="4">
        <f t="shared" si="105"/>
        <v>0</v>
      </c>
      <c r="M540" s="4">
        <f t="shared" si="106"/>
        <v>0</v>
      </c>
      <c r="N540" s="4">
        <f t="shared" si="107"/>
        <v>0</v>
      </c>
      <c r="O540" s="4">
        <f t="shared" si="108"/>
        <v>0</v>
      </c>
      <c r="P540" s="4">
        <f t="shared" si="109"/>
        <v>60</v>
      </c>
      <c r="Q540" s="4">
        <f t="shared" si="110"/>
        <v>-24204</v>
      </c>
      <c r="R540" s="8">
        <f t="shared" si="111"/>
        <v>0</v>
      </c>
      <c r="S540" s="8">
        <f t="shared" si="112"/>
        <v>0</v>
      </c>
      <c r="T540" s="8">
        <f t="shared" si="113"/>
        <v>0</v>
      </c>
      <c r="U540" s="8">
        <f t="shared" si="114"/>
        <v>0</v>
      </c>
      <c r="V540" s="8">
        <f t="shared" si="115"/>
        <v>0</v>
      </c>
    </row>
    <row r="541" spans="1:22" x14ac:dyDescent="0.25">
      <c r="A541" t="s">
        <v>767</v>
      </c>
      <c r="B541">
        <v>2018</v>
      </c>
      <c r="C541">
        <v>2018</v>
      </c>
      <c r="D541">
        <v>2018</v>
      </c>
      <c r="E541" s="7">
        <v>0</v>
      </c>
      <c r="F541" s="7">
        <v>1.7313596753789373</v>
      </c>
      <c r="G541" s="7">
        <v>0</v>
      </c>
      <c r="H541" s="7">
        <v>0</v>
      </c>
      <c r="I541" s="4">
        <f>1</f>
        <v>1</v>
      </c>
      <c r="J541" s="4">
        <f t="shared" si="116"/>
        <v>0</v>
      </c>
      <c r="K541" s="4">
        <f t="shared" si="104"/>
        <v>1</v>
      </c>
      <c r="L541" s="4">
        <f t="shared" si="105"/>
        <v>0</v>
      </c>
      <c r="M541" s="4">
        <f t="shared" si="106"/>
        <v>0</v>
      </c>
      <c r="N541" s="4">
        <f t="shared" si="107"/>
        <v>1</v>
      </c>
      <c r="O541" s="4">
        <f t="shared" si="108"/>
        <v>0</v>
      </c>
      <c r="P541" s="4">
        <f t="shared" si="109"/>
        <v>12</v>
      </c>
      <c r="Q541" s="4">
        <f t="shared" si="110"/>
        <v>12</v>
      </c>
      <c r="R541" s="8">
        <f t="shared" si="111"/>
        <v>0</v>
      </c>
      <c r="S541" s="8">
        <f t="shared" si="112"/>
        <v>0</v>
      </c>
      <c r="T541" s="8">
        <f t="shared" si="113"/>
        <v>0</v>
      </c>
      <c r="U541" s="8">
        <f t="shared" si="114"/>
        <v>0</v>
      </c>
      <c r="V541" s="8">
        <f t="shared" si="115"/>
        <v>1.7313596753789373</v>
      </c>
    </row>
    <row r="542" spans="1:22" x14ac:dyDescent="0.25">
      <c r="A542" t="s">
        <v>768</v>
      </c>
      <c r="B542">
        <v>2014</v>
      </c>
      <c r="C542">
        <v>2018</v>
      </c>
      <c r="E542" s="7">
        <v>0</v>
      </c>
      <c r="F542" s="7">
        <v>0</v>
      </c>
      <c r="G542" s="7">
        <v>0</v>
      </c>
      <c r="H542" s="7">
        <v>17.69572894457211</v>
      </c>
      <c r="I542" s="4">
        <f>1</f>
        <v>1</v>
      </c>
      <c r="J542" s="4">
        <f t="shared" si="116"/>
        <v>1</v>
      </c>
      <c r="K542" s="4">
        <f t="shared" si="104"/>
        <v>0</v>
      </c>
      <c r="L542" s="4">
        <f t="shared" si="105"/>
        <v>0</v>
      </c>
      <c r="M542" s="4">
        <f t="shared" si="106"/>
        <v>0</v>
      </c>
      <c r="N542" s="4">
        <f t="shared" si="107"/>
        <v>0</v>
      </c>
      <c r="O542" s="4">
        <f t="shared" si="108"/>
        <v>0</v>
      </c>
      <c r="P542" s="4">
        <f t="shared" si="109"/>
        <v>60</v>
      </c>
      <c r="Q542" s="4">
        <f t="shared" si="110"/>
        <v>-24204</v>
      </c>
      <c r="R542" s="8">
        <f t="shared" si="111"/>
        <v>0</v>
      </c>
      <c r="S542" s="8">
        <f t="shared" si="112"/>
        <v>0</v>
      </c>
      <c r="T542" s="8">
        <f t="shared" si="113"/>
        <v>0</v>
      </c>
      <c r="U542" s="8">
        <f t="shared" si="114"/>
        <v>0</v>
      </c>
      <c r="V542" s="8">
        <f t="shared" si="115"/>
        <v>0</v>
      </c>
    </row>
    <row r="543" spans="1:22" x14ac:dyDescent="0.25">
      <c r="A543" t="s">
        <v>769</v>
      </c>
      <c r="B543">
        <v>2015</v>
      </c>
      <c r="C543">
        <v>2018</v>
      </c>
      <c r="D543">
        <v>2018</v>
      </c>
      <c r="E543" s="7">
        <v>0</v>
      </c>
      <c r="F543" s="7">
        <v>0</v>
      </c>
      <c r="G543" s="7">
        <v>0</v>
      </c>
      <c r="H543" s="7">
        <v>0</v>
      </c>
      <c r="I543" s="4">
        <f>1</f>
        <v>1</v>
      </c>
      <c r="J543" s="4">
        <f t="shared" si="116"/>
        <v>0</v>
      </c>
      <c r="K543" s="4">
        <f t="shared" si="104"/>
        <v>1</v>
      </c>
      <c r="L543" s="4">
        <f t="shared" si="105"/>
        <v>0</v>
      </c>
      <c r="M543" s="4">
        <f t="shared" si="106"/>
        <v>0</v>
      </c>
      <c r="N543" s="4">
        <f t="shared" si="107"/>
        <v>0</v>
      </c>
      <c r="O543" s="4">
        <f t="shared" si="108"/>
        <v>1</v>
      </c>
      <c r="P543" s="4">
        <f t="shared" si="109"/>
        <v>48</v>
      </c>
      <c r="Q543" s="4">
        <f t="shared" si="110"/>
        <v>12</v>
      </c>
      <c r="R543" s="8">
        <f t="shared" si="111"/>
        <v>0</v>
      </c>
      <c r="S543" s="8">
        <f t="shared" si="112"/>
        <v>0</v>
      </c>
      <c r="T543" s="8">
        <f t="shared" si="113"/>
        <v>0</v>
      </c>
      <c r="U543" s="8">
        <f t="shared" si="114"/>
        <v>0</v>
      </c>
      <c r="V543" s="8">
        <f t="shared" si="115"/>
        <v>0</v>
      </c>
    </row>
    <row r="544" spans="1:22" x14ac:dyDescent="0.25">
      <c r="A544" t="s">
        <v>770</v>
      </c>
      <c r="B544">
        <v>2013</v>
      </c>
      <c r="C544">
        <v>2018</v>
      </c>
      <c r="D544">
        <v>2018</v>
      </c>
      <c r="E544" s="7">
        <v>0</v>
      </c>
      <c r="F544" s="7">
        <v>0</v>
      </c>
      <c r="G544" s="7">
        <v>0</v>
      </c>
      <c r="H544" s="7">
        <v>0</v>
      </c>
      <c r="I544" s="4">
        <f>1</f>
        <v>1</v>
      </c>
      <c r="J544" s="4">
        <f t="shared" si="116"/>
        <v>0</v>
      </c>
      <c r="K544" s="4">
        <f t="shared" si="104"/>
        <v>1</v>
      </c>
      <c r="L544" s="4">
        <f t="shared" si="105"/>
        <v>0</v>
      </c>
      <c r="M544" s="4">
        <f t="shared" si="106"/>
        <v>0</v>
      </c>
      <c r="N544" s="4">
        <f t="shared" si="107"/>
        <v>0</v>
      </c>
      <c r="O544" s="4">
        <f t="shared" si="108"/>
        <v>1</v>
      </c>
      <c r="P544" s="4">
        <f t="shared" si="109"/>
        <v>72</v>
      </c>
      <c r="Q544" s="4">
        <f t="shared" si="110"/>
        <v>12</v>
      </c>
      <c r="R544" s="8">
        <f t="shared" si="111"/>
        <v>0</v>
      </c>
      <c r="S544" s="8">
        <f t="shared" si="112"/>
        <v>0</v>
      </c>
      <c r="T544" s="8">
        <f t="shared" si="113"/>
        <v>0</v>
      </c>
      <c r="U544" s="8">
        <f t="shared" si="114"/>
        <v>0</v>
      </c>
      <c r="V544" s="8">
        <f t="shared" si="115"/>
        <v>0</v>
      </c>
    </row>
    <row r="545" spans="1:22" x14ac:dyDescent="0.25">
      <c r="A545" t="s">
        <v>771</v>
      </c>
      <c r="B545">
        <v>2018</v>
      </c>
      <c r="C545">
        <v>2018</v>
      </c>
      <c r="D545">
        <v>2018</v>
      </c>
      <c r="E545" s="7">
        <v>0</v>
      </c>
      <c r="F545" s="7">
        <v>0.69667753588568193</v>
      </c>
      <c r="G545" s="7">
        <v>0</v>
      </c>
      <c r="H545" s="7">
        <v>0</v>
      </c>
      <c r="I545" s="4">
        <f>1</f>
        <v>1</v>
      </c>
      <c r="J545" s="4">
        <f t="shared" si="116"/>
        <v>0</v>
      </c>
      <c r="K545" s="4">
        <f t="shared" si="104"/>
        <v>1</v>
      </c>
      <c r="L545" s="4">
        <f t="shared" si="105"/>
        <v>0</v>
      </c>
      <c r="M545" s="4">
        <f t="shared" si="106"/>
        <v>0</v>
      </c>
      <c r="N545" s="4">
        <f t="shared" si="107"/>
        <v>1</v>
      </c>
      <c r="O545" s="4">
        <f t="shared" si="108"/>
        <v>0</v>
      </c>
      <c r="P545" s="4">
        <f t="shared" si="109"/>
        <v>12</v>
      </c>
      <c r="Q545" s="4">
        <f t="shared" si="110"/>
        <v>12</v>
      </c>
      <c r="R545" s="8">
        <f t="shared" si="111"/>
        <v>0</v>
      </c>
      <c r="S545" s="8">
        <f t="shared" si="112"/>
        <v>0</v>
      </c>
      <c r="T545" s="8">
        <f t="shared" si="113"/>
        <v>0</v>
      </c>
      <c r="U545" s="8">
        <f t="shared" si="114"/>
        <v>0</v>
      </c>
      <c r="V545" s="8">
        <f t="shared" si="115"/>
        <v>0.69667753588568193</v>
      </c>
    </row>
    <row r="546" spans="1:22" x14ac:dyDescent="0.25">
      <c r="A546" t="s">
        <v>772</v>
      </c>
      <c r="B546">
        <v>2017</v>
      </c>
      <c r="C546">
        <v>2018</v>
      </c>
      <c r="D546">
        <v>2018</v>
      </c>
      <c r="E546" s="7">
        <v>0</v>
      </c>
      <c r="F546" s="7">
        <v>0.6638896661558733</v>
      </c>
      <c r="G546" s="7">
        <v>0</v>
      </c>
      <c r="H546" s="7">
        <v>0</v>
      </c>
      <c r="I546" s="4">
        <f>1</f>
        <v>1</v>
      </c>
      <c r="J546" s="4">
        <f t="shared" si="116"/>
        <v>0</v>
      </c>
      <c r="K546" s="4">
        <f t="shared" si="104"/>
        <v>1</v>
      </c>
      <c r="L546" s="4">
        <f t="shared" si="105"/>
        <v>0</v>
      </c>
      <c r="M546" s="4">
        <f t="shared" si="106"/>
        <v>0</v>
      </c>
      <c r="N546" s="4">
        <f t="shared" si="107"/>
        <v>1</v>
      </c>
      <c r="O546" s="4">
        <f t="shared" si="108"/>
        <v>0</v>
      </c>
      <c r="P546" s="4">
        <f t="shared" si="109"/>
        <v>24</v>
      </c>
      <c r="Q546" s="4">
        <f t="shared" si="110"/>
        <v>12</v>
      </c>
      <c r="R546" s="8">
        <f t="shared" si="111"/>
        <v>0</v>
      </c>
      <c r="S546" s="8">
        <f t="shared" si="112"/>
        <v>0</v>
      </c>
      <c r="T546" s="8">
        <f t="shared" si="113"/>
        <v>0</v>
      </c>
      <c r="U546" s="8">
        <f t="shared" si="114"/>
        <v>0</v>
      </c>
      <c r="V546" s="8">
        <f t="shared" si="115"/>
        <v>0.6638896661558733</v>
      </c>
    </row>
    <row r="547" spans="1:22" x14ac:dyDescent="0.25">
      <c r="A547" t="s">
        <v>773</v>
      </c>
      <c r="B547">
        <v>2015</v>
      </c>
      <c r="C547">
        <v>2018</v>
      </c>
      <c r="E547" s="7">
        <v>0</v>
      </c>
      <c r="F547" s="7">
        <v>0</v>
      </c>
      <c r="G547" s="7">
        <v>24.319149485772517</v>
      </c>
      <c r="H547" s="7">
        <v>37.120116543677547</v>
      </c>
      <c r="I547" s="4">
        <f>1</f>
        <v>1</v>
      </c>
      <c r="J547" s="4">
        <f t="shared" si="116"/>
        <v>1</v>
      </c>
      <c r="K547" s="4">
        <f t="shared" si="104"/>
        <v>0</v>
      </c>
      <c r="L547" s="4">
        <f t="shared" si="105"/>
        <v>0</v>
      </c>
      <c r="M547" s="4">
        <f t="shared" si="106"/>
        <v>0</v>
      </c>
      <c r="N547" s="4">
        <f t="shared" si="107"/>
        <v>0</v>
      </c>
      <c r="O547" s="4">
        <f t="shared" si="108"/>
        <v>0</v>
      </c>
      <c r="P547" s="4">
        <f t="shared" si="109"/>
        <v>48</v>
      </c>
      <c r="Q547" s="4">
        <f t="shared" si="110"/>
        <v>-24204</v>
      </c>
      <c r="R547" s="8">
        <f t="shared" si="111"/>
        <v>0</v>
      </c>
      <c r="S547" s="8">
        <f t="shared" si="112"/>
        <v>0</v>
      </c>
      <c r="T547" s="8">
        <f t="shared" si="113"/>
        <v>0</v>
      </c>
      <c r="U547" s="8">
        <f t="shared" si="114"/>
        <v>0</v>
      </c>
      <c r="V547" s="8">
        <f t="shared" si="115"/>
        <v>0</v>
      </c>
    </row>
    <row r="548" spans="1:22" x14ac:dyDescent="0.25">
      <c r="A548" t="s">
        <v>774</v>
      </c>
      <c r="B548">
        <v>2010</v>
      </c>
      <c r="C548">
        <v>2018</v>
      </c>
      <c r="E548" s="7">
        <v>0</v>
      </c>
      <c r="F548" s="7">
        <v>33.279683265501177</v>
      </c>
      <c r="G548" s="7">
        <v>24.125045840341713</v>
      </c>
      <c r="H548" s="7">
        <v>92.077239676787798</v>
      </c>
      <c r="I548" s="4">
        <f>1</f>
        <v>1</v>
      </c>
      <c r="J548" s="4">
        <f t="shared" si="116"/>
        <v>1</v>
      </c>
      <c r="K548" s="4">
        <f t="shared" si="104"/>
        <v>0</v>
      </c>
      <c r="L548" s="4">
        <f t="shared" si="105"/>
        <v>0</v>
      </c>
      <c r="M548" s="4">
        <f t="shared" si="106"/>
        <v>0</v>
      </c>
      <c r="N548" s="4">
        <f t="shared" si="107"/>
        <v>0</v>
      </c>
      <c r="O548" s="4">
        <f t="shared" si="108"/>
        <v>0</v>
      </c>
      <c r="P548" s="4">
        <f t="shared" si="109"/>
        <v>108</v>
      </c>
      <c r="Q548" s="4">
        <f t="shared" si="110"/>
        <v>-24204</v>
      </c>
      <c r="R548" s="8">
        <f t="shared" si="111"/>
        <v>0</v>
      </c>
      <c r="S548" s="8">
        <f t="shared" si="112"/>
        <v>0</v>
      </c>
      <c r="T548" s="8">
        <f t="shared" si="113"/>
        <v>0</v>
      </c>
      <c r="U548" s="8">
        <f t="shared" si="114"/>
        <v>0</v>
      </c>
      <c r="V548" s="8">
        <f t="shared" si="115"/>
        <v>0</v>
      </c>
    </row>
    <row r="549" spans="1:22" x14ac:dyDescent="0.25">
      <c r="A549" t="s">
        <v>775</v>
      </c>
      <c r="B549">
        <v>2015</v>
      </c>
      <c r="C549">
        <v>2018</v>
      </c>
      <c r="D549">
        <v>2018</v>
      </c>
      <c r="E549" s="7">
        <v>0</v>
      </c>
      <c r="F549" s="7">
        <v>1.0819543261917157</v>
      </c>
      <c r="G549" s="7">
        <v>0</v>
      </c>
      <c r="H549" s="7">
        <v>0</v>
      </c>
      <c r="I549" s="4">
        <f>1</f>
        <v>1</v>
      </c>
      <c r="J549" s="4">
        <f t="shared" si="116"/>
        <v>0</v>
      </c>
      <c r="K549" s="4">
        <f t="shared" si="104"/>
        <v>1</v>
      </c>
      <c r="L549" s="4">
        <f t="shared" si="105"/>
        <v>0</v>
      </c>
      <c r="M549" s="4">
        <f t="shared" si="106"/>
        <v>0</v>
      </c>
      <c r="N549" s="4">
        <f t="shared" si="107"/>
        <v>1</v>
      </c>
      <c r="O549" s="4">
        <f t="shared" si="108"/>
        <v>0</v>
      </c>
      <c r="P549" s="4">
        <f t="shared" si="109"/>
        <v>48</v>
      </c>
      <c r="Q549" s="4">
        <f t="shared" si="110"/>
        <v>12</v>
      </c>
      <c r="R549" s="8">
        <f t="shared" si="111"/>
        <v>0</v>
      </c>
      <c r="S549" s="8">
        <f t="shared" si="112"/>
        <v>0</v>
      </c>
      <c r="T549" s="8">
        <f t="shared" si="113"/>
        <v>0</v>
      </c>
      <c r="U549" s="8">
        <f t="shared" si="114"/>
        <v>0</v>
      </c>
      <c r="V549" s="8">
        <f t="shared" si="115"/>
        <v>1.0819543261917157</v>
      </c>
    </row>
    <row r="550" spans="1:22" x14ac:dyDescent="0.25">
      <c r="A550" t="s">
        <v>776</v>
      </c>
      <c r="B550">
        <v>2017</v>
      </c>
      <c r="C550">
        <v>2018</v>
      </c>
      <c r="D550">
        <v>2019</v>
      </c>
      <c r="E550" s="7">
        <v>0</v>
      </c>
      <c r="F550" s="7">
        <v>3.6466324942058774</v>
      </c>
      <c r="G550" s="7">
        <v>0</v>
      </c>
      <c r="H550" s="7">
        <v>0</v>
      </c>
      <c r="I550" s="4">
        <f>1</f>
        <v>1</v>
      </c>
      <c r="J550" s="4">
        <f t="shared" si="116"/>
        <v>0</v>
      </c>
      <c r="K550" s="4">
        <f t="shared" si="104"/>
        <v>1</v>
      </c>
      <c r="L550" s="4">
        <f t="shared" si="105"/>
        <v>0</v>
      </c>
      <c r="M550" s="4">
        <f t="shared" si="106"/>
        <v>0</v>
      </c>
      <c r="N550" s="4">
        <f t="shared" si="107"/>
        <v>1</v>
      </c>
      <c r="O550" s="4">
        <f t="shared" si="108"/>
        <v>0</v>
      </c>
      <c r="P550" s="4">
        <f t="shared" si="109"/>
        <v>24</v>
      </c>
      <c r="Q550" s="4">
        <f t="shared" si="110"/>
        <v>24</v>
      </c>
      <c r="R550" s="8">
        <f t="shared" si="111"/>
        <v>0</v>
      </c>
      <c r="S550" s="8">
        <f t="shared" si="112"/>
        <v>0</v>
      </c>
      <c r="T550" s="8">
        <f t="shared" si="113"/>
        <v>0</v>
      </c>
      <c r="U550" s="8">
        <f t="shared" si="114"/>
        <v>0</v>
      </c>
      <c r="V550" s="8">
        <f t="shared" si="115"/>
        <v>3.6466324942058774</v>
      </c>
    </row>
    <row r="551" spans="1:22" x14ac:dyDescent="0.25">
      <c r="A551" t="s">
        <v>777</v>
      </c>
      <c r="B551">
        <v>2015</v>
      </c>
      <c r="C551">
        <v>2018</v>
      </c>
      <c r="E551" s="7">
        <v>0</v>
      </c>
      <c r="F551" s="7">
        <v>0</v>
      </c>
      <c r="G551" s="7">
        <v>25.09091125811085</v>
      </c>
      <c r="H551" s="7">
        <v>55.476675958407171</v>
      </c>
      <c r="I551" s="4">
        <f>1</f>
        <v>1</v>
      </c>
      <c r="J551" s="4">
        <f t="shared" si="116"/>
        <v>1</v>
      </c>
      <c r="K551" s="4">
        <f t="shared" si="104"/>
        <v>0</v>
      </c>
      <c r="L551" s="4">
        <f t="shared" si="105"/>
        <v>0</v>
      </c>
      <c r="M551" s="4">
        <f t="shared" si="106"/>
        <v>0</v>
      </c>
      <c r="N551" s="4">
        <f t="shared" si="107"/>
        <v>0</v>
      </c>
      <c r="O551" s="4">
        <f t="shared" si="108"/>
        <v>0</v>
      </c>
      <c r="P551" s="4">
        <f t="shared" si="109"/>
        <v>48</v>
      </c>
      <c r="Q551" s="4">
        <f t="shared" si="110"/>
        <v>-24204</v>
      </c>
      <c r="R551" s="8">
        <f t="shared" si="111"/>
        <v>0</v>
      </c>
      <c r="S551" s="8">
        <f t="shared" si="112"/>
        <v>0</v>
      </c>
      <c r="T551" s="8">
        <f t="shared" si="113"/>
        <v>0</v>
      </c>
      <c r="U551" s="8">
        <f t="shared" si="114"/>
        <v>0</v>
      </c>
      <c r="V551" s="8">
        <f t="shared" si="115"/>
        <v>0</v>
      </c>
    </row>
    <row r="552" spans="1:22" x14ac:dyDescent="0.25">
      <c r="A552" t="s">
        <v>778</v>
      </c>
      <c r="B552">
        <v>2015</v>
      </c>
      <c r="C552">
        <v>2018</v>
      </c>
      <c r="D552">
        <v>2019</v>
      </c>
      <c r="E552" s="7">
        <v>0</v>
      </c>
      <c r="F552" s="7">
        <v>1.4086896877686872</v>
      </c>
      <c r="G552" s="7">
        <v>0</v>
      </c>
      <c r="H552" s="7">
        <v>0</v>
      </c>
      <c r="I552" s="4">
        <f>1</f>
        <v>1</v>
      </c>
      <c r="J552" s="4">
        <f t="shared" si="116"/>
        <v>0</v>
      </c>
      <c r="K552" s="4">
        <f t="shared" si="104"/>
        <v>1</v>
      </c>
      <c r="L552" s="4">
        <f t="shared" si="105"/>
        <v>0</v>
      </c>
      <c r="M552" s="4">
        <f t="shared" si="106"/>
        <v>0</v>
      </c>
      <c r="N552" s="4">
        <f t="shared" si="107"/>
        <v>1</v>
      </c>
      <c r="O552" s="4">
        <f t="shared" si="108"/>
        <v>0</v>
      </c>
      <c r="P552" s="4">
        <f t="shared" si="109"/>
        <v>48</v>
      </c>
      <c r="Q552" s="4">
        <f t="shared" si="110"/>
        <v>24</v>
      </c>
      <c r="R552" s="8">
        <f t="shared" si="111"/>
        <v>0</v>
      </c>
      <c r="S552" s="8">
        <f t="shared" si="112"/>
        <v>0</v>
      </c>
      <c r="T552" s="8">
        <f t="shared" si="113"/>
        <v>0</v>
      </c>
      <c r="U552" s="8">
        <f t="shared" si="114"/>
        <v>0</v>
      </c>
      <c r="V552" s="8">
        <f t="shared" si="115"/>
        <v>1.4086896877686872</v>
      </c>
    </row>
    <row r="553" spans="1:22" x14ac:dyDescent="0.25">
      <c r="A553" t="s">
        <v>779</v>
      </c>
      <c r="B553">
        <v>2015</v>
      </c>
      <c r="C553">
        <v>2018</v>
      </c>
      <c r="E553" s="7">
        <v>0</v>
      </c>
      <c r="F553" s="7">
        <v>0</v>
      </c>
      <c r="G553" s="7">
        <v>0</v>
      </c>
      <c r="H553" s="7">
        <v>0</v>
      </c>
      <c r="I553" s="4">
        <f>1</f>
        <v>1</v>
      </c>
      <c r="J553" s="4">
        <f t="shared" si="116"/>
        <v>1</v>
      </c>
      <c r="K553" s="4">
        <f t="shared" si="104"/>
        <v>0</v>
      </c>
      <c r="L553" s="4">
        <f t="shared" si="105"/>
        <v>0</v>
      </c>
      <c r="M553" s="4">
        <f t="shared" si="106"/>
        <v>0</v>
      </c>
      <c r="N553" s="4">
        <f t="shared" si="107"/>
        <v>0</v>
      </c>
      <c r="O553" s="4">
        <f t="shared" si="108"/>
        <v>0</v>
      </c>
      <c r="P553" s="4">
        <f t="shared" si="109"/>
        <v>48</v>
      </c>
      <c r="Q553" s="4">
        <f t="shared" si="110"/>
        <v>-24204</v>
      </c>
      <c r="R553" s="8">
        <f t="shared" si="111"/>
        <v>0</v>
      </c>
      <c r="S553" s="8">
        <f t="shared" si="112"/>
        <v>0</v>
      </c>
      <c r="T553" s="8">
        <f t="shared" si="113"/>
        <v>0</v>
      </c>
      <c r="U553" s="8">
        <f t="shared" si="114"/>
        <v>0</v>
      </c>
      <c r="V553" s="8">
        <f t="shared" si="115"/>
        <v>0</v>
      </c>
    </row>
    <row r="554" spans="1:22" x14ac:dyDescent="0.25">
      <c r="A554" t="s">
        <v>780</v>
      </c>
      <c r="B554">
        <v>2016</v>
      </c>
      <c r="C554">
        <v>2018</v>
      </c>
      <c r="D554">
        <v>2018</v>
      </c>
      <c r="E554" s="7">
        <v>0</v>
      </c>
      <c r="F554" s="7">
        <v>1.3769588695045205</v>
      </c>
      <c r="G554" s="7">
        <v>0</v>
      </c>
      <c r="H554" s="7">
        <v>0</v>
      </c>
      <c r="I554" s="4">
        <f>1</f>
        <v>1</v>
      </c>
      <c r="J554" s="4">
        <f t="shared" si="116"/>
        <v>0</v>
      </c>
      <c r="K554" s="4">
        <f t="shared" si="104"/>
        <v>1</v>
      </c>
      <c r="L554" s="4">
        <f t="shared" si="105"/>
        <v>0</v>
      </c>
      <c r="M554" s="4">
        <f t="shared" si="106"/>
        <v>0</v>
      </c>
      <c r="N554" s="4">
        <f t="shared" si="107"/>
        <v>1</v>
      </c>
      <c r="O554" s="4">
        <f t="shared" si="108"/>
        <v>0</v>
      </c>
      <c r="P554" s="4">
        <f t="shared" si="109"/>
        <v>36</v>
      </c>
      <c r="Q554" s="4">
        <f t="shared" si="110"/>
        <v>12</v>
      </c>
      <c r="R554" s="8">
        <f t="shared" si="111"/>
        <v>0</v>
      </c>
      <c r="S554" s="8">
        <f t="shared" si="112"/>
        <v>0</v>
      </c>
      <c r="T554" s="8">
        <f t="shared" si="113"/>
        <v>0</v>
      </c>
      <c r="U554" s="8">
        <f t="shared" si="114"/>
        <v>0</v>
      </c>
      <c r="V554" s="8">
        <f t="shared" si="115"/>
        <v>1.3769588695045205</v>
      </c>
    </row>
    <row r="555" spans="1:22" x14ac:dyDescent="0.25">
      <c r="A555" t="s">
        <v>781</v>
      </c>
      <c r="B555">
        <v>2010</v>
      </c>
      <c r="C555">
        <v>2018</v>
      </c>
      <c r="D555">
        <v>2018</v>
      </c>
      <c r="E555" s="7">
        <v>0</v>
      </c>
      <c r="F555" s="7">
        <v>1.4119230391102133</v>
      </c>
      <c r="G555" s="7">
        <v>0</v>
      </c>
      <c r="H555" s="7">
        <v>0</v>
      </c>
      <c r="I555" s="4">
        <f>1</f>
        <v>1</v>
      </c>
      <c r="J555" s="4">
        <f t="shared" si="116"/>
        <v>0</v>
      </c>
      <c r="K555" s="4">
        <f t="shared" si="104"/>
        <v>1</v>
      </c>
      <c r="L555" s="4">
        <f t="shared" si="105"/>
        <v>0</v>
      </c>
      <c r="M555" s="4">
        <f t="shared" si="106"/>
        <v>0</v>
      </c>
      <c r="N555" s="4">
        <f t="shared" si="107"/>
        <v>1</v>
      </c>
      <c r="O555" s="4">
        <f t="shared" si="108"/>
        <v>0</v>
      </c>
      <c r="P555" s="4">
        <f t="shared" si="109"/>
        <v>108</v>
      </c>
      <c r="Q555" s="4">
        <f t="shared" si="110"/>
        <v>12</v>
      </c>
      <c r="R555" s="8">
        <f t="shared" si="111"/>
        <v>0</v>
      </c>
      <c r="S555" s="8">
        <f t="shared" si="112"/>
        <v>0</v>
      </c>
      <c r="T555" s="8">
        <f t="shared" si="113"/>
        <v>0</v>
      </c>
      <c r="U555" s="8">
        <f t="shared" si="114"/>
        <v>0</v>
      </c>
      <c r="V555" s="8">
        <f t="shared" si="115"/>
        <v>1.4119230391102133</v>
      </c>
    </row>
    <row r="556" spans="1:22" x14ac:dyDescent="0.25">
      <c r="A556" t="s">
        <v>782</v>
      </c>
      <c r="B556">
        <v>2013</v>
      </c>
      <c r="C556">
        <v>2018</v>
      </c>
      <c r="D556">
        <v>2019</v>
      </c>
      <c r="E556" s="7">
        <v>33.804056035927317</v>
      </c>
      <c r="F556" s="7">
        <v>28.895865578846244</v>
      </c>
      <c r="G556" s="7">
        <v>0</v>
      </c>
      <c r="H556" s="7">
        <v>0</v>
      </c>
      <c r="I556" s="4">
        <f>1</f>
        <v>1</v>
      </c>
      <c r="J556" s="4">
        <f t="shared" si="116"/>
        <v>0</v>
      </c>
      <c r="K556" s="4">
        <f t="shared" si="104"/>
        <v>1</v>
      </c>
      <c r="L556" s="4">
        <f t="shared" si="105"/>
        <v>1</v>
      </c>
      <c r="M556" s="4">
        <f t="shared" si="106"/>
        <v>0</v>
      </c>
      <c r="N556" s="4">
        <f t="shared" si="107"/>
        <v>0</v>
      </c>
      <c r="O556" s="4">
        <f t="shared" si="108"/>
        <v>0</v>
      </c>
      <c r="P556" s="4">
        <f t="shared" si="109"/>
        <v>72</v>
      </c>
      <c r="Q556" s="4">
        <f t="shared" si="110"/>
        <v>24</v>
      </c>
      <c r="R556" s="8">
        <f t="shared" si="111"/>
        <v>33.804056035927317</v>
      </c>
      <c r="S556" s="8">
        <f t="shared" si="112"/>
        <v>33.804056035927317</v>
      </c>
      <c r="T556" s="8">
        <f t="shared" si="113"/>
        <v>0</v>
      </c>
      <c r="U556" s="8">
        <f t="shared" si="114"/>
        <v>28.895865578846244</v>
      </c>
      <c r="V556" s="8">
        <f t="shared" si="115"/>
        <v>0</v>
      </c>
    </row>
    <row r="557" spans="1:22" x14ac:dyDescent="0.25">
      <c r="A557" t="s">
        <v>783</v>
      </c>
      <c r="B557">
        <v>2012</v>
      </c>
      <c r="C557">
        <v>2018</v>
      </c>
      <c r="D557">
        <v>2018</v>
      </c>
      <c r="E557" s="7">
        <v>0</v>
      </c>
      <c r="F557" s="7">
        <v>0.63124827332316003</v>
      </c>
      <c r="G557" s="7">
        <v>0</v>
      </c>
      <c r="H557" s="7">
        <v>0</v>
      </c>
      <c r="I557" s="4">
        <f>1</f>
        <v>1</v>
      </c>
      <c r="J557" s="4">
        <f t="shared" si="116"/>
        <v>0</v>
      </c>
      <c r="K557" s="4">
        <f t="shared" si="104"/>
        <v>1</v>
      </c>
      <c r="L557" s="4">
        <f t="shared" si="105"/>
        <v>0</v>
      </c>
      <c r="M557" s="4">
        <f t="shared" si="106"/>
        <v>0</v>
      </c>
      <c r="N557" s="4">
        <f t="shared" si="107"/>
        <v>1</v>
      </c>
      <c r="O557" s="4">
        <f t="shared" si="108"/>
        <v>0</v>
      </c>
      <c r="P557" s="4">
        <f t="shared" si="109"/>
        <v>84</v>
      </c>
      <c r="Q557" s="4">
        <f t="shared" si="110"/>
        <v>12</v>
      </c>
      <c r="R557" s="8">
        <f t="shared" si="111"/>
        <v>0</v>
      </c>
      <c r="S557" s="8">
        <f t="shared" si="112"/>
        <v>0</v>
      </c>
      <c r="T557" s="8">
        <f t="shared" si="113"/>
        <v>0</v>
      </c>
      <c r="U557" s="8">
        <f t="shared" si="114"/>
        <v>0</v>
      </c>
      <c r="V557" s="8">
        <f t="shared" si="115"/>
        <v>0.63124827332316003</v>
      </c>
    </row>
    <row r="558" spans="1:22" x14ac:dyDescent="0.25">
      <c r="A558" t="s">
        <v>784</v>
      </c>
      <c r="B558">
        <v>2015</v>
      </c>
      <c r="C558">
        <v>2018</v>
      </c>
      <c r="D558">
        <v>2019</v>
      </c>
      <c r="E558" s="7">
        <v>0</v>
      </c>
      <c r="F558" s="7">
        <v>4.7273904007082823</v>
      </c>
      <c r="G558" s="7">
        <v>0</v>
      </c>
      <c r="H558" s="7">
        <v>0</v>
      </c>
      <c r="I558" s="4">
        <f>1</f>
        <v>1</v>
      </c>
      <c r="J558" s="4">
        <f t="shared" si="116"/>
        <v>0</v>
      </c>
      <c r="K558" s="4">
        <f t="shared" si="104"/>
        <v>1</v>
      </c>
      <c r="L558" s="4">
        <f t="shared" si="105"/>
        <v>0</v>
      </c>
      <c r="M558" s="4">
        <f t="shared" si="106"/>
        <v>0</v>
      </c>
      <c r="N558" s="4">
        <f t="shared" si="107"/>
        <v>1</v>
      </c>
      <c r="O558" s="4">
        <f t="shared" si="108"/>
        <v>0</v>
      </c>
      <c r="P558" s="4">
        <f t="shared" si="109"/>
        <v>48</v>
      </c>
      <c r="Q558" s="4">
        <f t="shared" si="110"/>
        <v>24</v>
      </c>
      <c r="R558" s="8">
        <f t="shared" si="111"/>
        <v>0</v>
      </c>
      <c r="S558" s="8">
        <f t="shared" si="112"/>
        <v>0</v>
      </c>
      <c r="T558" s="8">
        <f t="shared" si="113"/>
        <v>0</v>
      </c>
      <c r="U558" s="8">
        <f t="shared" si="114"/>
        <v>0</v>
      </c>
      <c r="V558" s="8">
        <f t="shared" si="115"/>
        <v>4.7273904007082823</v>
      </c>
    </row>
    <row r="559" spans="1:22" x14ac:dyDescent="0.25">
      <c r="A559" t="s">
        <v>785</v>
      </c>
      <c r="B559">
        <v>2016</v>
      </c>
      <c r="C559">
        <v>2018</v>
      </c>
      <c r="E559" s="7">
        <v>0</v>
      </c>
      <c r="F559" s="7">
        <v>0</v>
      </c>
      <c r="G559" s="7">
        <v>58.952770385174588</v>
      </c>
      <c r="H559" s="7">
        <v>38.658036864240259</v>
      </c>
      <c r="I559" s="4">
        <f>1</f>
        <v>1</v>
      </c>
      <c r="J559" s="4">
        <f t="shared" si="116"/>
        <v>1</v>
      </c>
      <c r="K559" s="4">
        <f t="shared" si="104"/>
        <v>0</v>
      </c>
      <c r="L559" s="4">
        <f t="shared" si="105"/>
        <v>0</v>
      </c>
      <c r="M559" s="4">
        <f t="shared" si="106"/>
        <v>0</v>
      </c>
      <c r="N559" s="4">
        <f t="shared" si="107"/>
        <v>0</v>
      </c>
      <c r="O559" s="4">
        <f t="shared" si="108"/>
        <v>0</v>
      </c>
      <c r="P559" s="4">
        <f t="shared" si="109"/>
        <v>36</v>
      </c>
      <c r="Q559" s="4">
        <f t="shared" si="110"/>
        <v>-24204</v>
      </c>
      <c r="R559" s="8">
        <f t="shared" si="111"/>
        <v>0</v>
      </c>
      <c r="S559" s="8">
        <f t="shared" si="112"/>
        <v>0</v>
      </c>
      <c r="T559" s="8">
        <f t="shared" si="113"/>
        <v>0</v>
      </c>
      <c r="U559" s="8">
        <f t="shared" si="114"/>
        <v>0</v>
      </c>
      <c r="V559" s="8">
        <f t="shared" si="115"/>
        <v>0</v>
      </c>
    </row>
    <row r="560" spans="1:22" x14ac:dyDescent="0.25">
      <c r="A560" t="s">
        <v>786</v>
      </c>
      <c r="B560">
        <v>2010</v>
      </c>
      <c r="C560">
        <v>2018</v>
      </c>
      <c r="E560" s="7">
        <v>0</v>
      </c>
      <c r="F560" s="7">
        <v>0</v>
      </c>
      <c r="G560" s="7">
        <v>34.912394526763713</v>
      </c>
      <c r="H560" s="7">
        <v>34.093871541174117</v>
      </c>
      <c r="I560" s="4">
        <f>1</f>
        <v>1</v>
      </c>
      <c r="J560" s="4">
        <f t="shared" si="116"/>
        <v>1</v>
      </c>
      <c r="K560" s="4">
        <f t="shared" si="104"/>
        <v>0</v>
      </c>
      <c r="L560" s="4">
        <f t="shared" si="105"/>
        <v>0</v>
      </c>
      <c r="M560" s="4">
        <f t="shared" si="106"/>
        <v>0</v>
      </c>
      <c r="N560" s="4">
        <f t="shared" si="107"/>
        <v>0</v>
      </c>
      <c r="O560" s="4">
        <f t="shared" si="108"/>
        <v>0</v>
      </c>
      <c r="P560" s="4">
        <f t="shared" si="109"/>
        <v>108</v>
      </c>
      <c r="Q560" s="4">
        <f t="shared" si="110"/>
        <v>-24204</v>
      </c>
      <c r="R560" s="8">
        <f t="shared" si="111"/>
        <v>0</v>
      </c>
      <c r="S560" s="8">
        <f t="shared" si="112"/>
        <v>0</v>
      </c>
      <c r="T560" s="8">
        <f t="shared" si="113"/>
        <v>0</v>
      </c>
      <c r="U560" s="8">
        <f t="shared" si="114"/>
        <v>0</v>
      </c>
      <c r="V560" s="8">
        <f t="shared" si="115"/>
        <v>0</v>
      </c>
    </row>
    <row r="561" spans="1:22" x14ac:dyDescent="0.25">
      <c r="A561" t="s">
        <v>787</v>
      </c>
      <c r="B561">
        <v>2017</v>
      </c>
      <c r="C561">
        <v>2018</v>
      </c>
      <c r="D561">
        <v>2018</v>
      </c>
      <c r="E561" s="7">
        <v>0</v>
      </c>
      <c r="F561" s="7">
        <v>0</v>
      </c>
      <c r="G561" s="7">
        <v>0</v>
      </c>
      <c r="H561" s="7">
        <v>0</v>
      </c>
      <c r="I561" s="4">
        <f>1</f>
        <v>1</v>
      </c>
      <c r="J561" s="4">
        <f t="shared" si="116"/>
        <v>0</v>
      </c>
      <c r="K561" s="4">
        <f t="shared" si="104"/>
        <v>1</v>
      </c>
      <c r="L561" s="4">
        <f t="shared" si="105"/>
        <v>0</v>
      </c>
      <c r="M561" s="4">
        <f t="shared" si="106"/>
        <v>0</v>
      </c>
      <c r="N561" s="4">
        <f t="shared" si="107"/>
        <v>0</v>
      </c>
      <c r="O561" s="4">
        <f t="shared" si="108"/>
        <v>1</v>
      </c>
      <c r="P561" s="4">
        <f t="shared" si="109"/>
        <v>24</v>
      </c>
      <c r="Q561" s="4">
        <f t="shared" si="110"/>
        <v>12</v>
      </c>
      <c r="R561" s="8">
        <f t="shared" si="111"/>
        <v>0</v>
      </c>
      <c r="S561" s="8">
        <f t="shared" si="112"/>
        <v>0</v>
      </c>
      <c r="T561" s="8">
        <f t="shared" si="113"/>
        <v>0</v>
      </c>
      <c r="U561" s="8">
        <f t="shared" si="114"/>
        <v>0</v>
      </c>
      <c r="V561" s="8">
        <f t="shared" si="115"/>
        <v>0</v>
      </c>
    </row>
    <row r="562" spans="1:22" x14ac:dyDescent="0.25">
      <c r="A562" t="s">
        <v>788</v>
      </c>
      <c r="B562">
        <v>2014</v>
      </c>
      <c r="C562">
        <v>2018</v>
      </c>
      <c r="D562">
        <v>2018</v>
      </c>
      <c r="E562" s="7">
        <v>0</v>
      </c>
      <c r="F562" s="7">
        <v>1.218719871912805</v>
      </c>
      <c r="G562" s="7">
        <v>0</v>
      </c>
      <c r="H562" s="7">
        <v>0</v>
      </c>
      <c r="I562" s="4">
        <f>1</f>
        <v>1</v>
      </c>
      <c r="J562" s="4">
        <f t="shared" si="116"/>
        <v>0</v>
      </c>
      <c r="K562" s="4">
        <f t="shared" si="104"/>
        <v>1</v>
      </c>
      <c r="L562" s="4">
        <f t="shared" si="105"/>
        <v>0</v>
      </c>
      <c r="M562" s="4">
        <f t="shared" si="106"/>
        <v>0</v>
      </c>
      <c r="N562" s="4">
        <f t="shared" si="107"/>
        <v>1</v>
      </c>
      <c r="O562" s="4">
        <f t="shared" si="108"/>
        <v>0</v>
      </c>
      <c r="P562" s="4">
        <f t="shared" si="109"/>
        <v>60</v>
      </c>
      <c r="Q562" s="4">
        <f t="shared" si="110"/>
        <v>12</v>
      </c>
      <c r="R562" s="8">
        <f t="shared" si="111"/>
        <v>0</v>
      </c>
      <c r="S562" s="8">
        <f t="shared" si="112"/>
        <v>0</v>
      </c>
      <c r="T562" s="8">
        <f t="shared" si="113"/>
        <v>0</v>
      </c>
      <c r="U562" s="8">
        <f t="shared" si="114"/>
        <v>0</v>
      </c>
      <c r="V562" s="8">
        <f t="shared" si="115"/>
        <v>1.218719871912805</v>
      </c>
    </row>
    <row r="563" spans="1:22" x14ac:dyDescent="0.25">
      <c r="A563" t="s">
        <v>789</v>
      </c>
      <c r="B563">
        <v>2014</v>
      </c>
      <c r="C563">
        <v>2018</v>
      </c>
      <c r="D563">
        <v>2019</v>
      </c>
      <c r="E563" s="7">
        <v>0</v>
      </c>
      <c r="F563" s="7">
        <v>0</v>
      </c>
      <c r="G563" s="7">
        <v>0</v>
      </c>
      <c r="H563" s="7">
        <v>0</v>
      </c>
      <c r="I563" s="4">
        <f>1</f>
        <v>1</v>
      </c>
      <c r="J563" s="4">
        <f t="shared" si="116"/>
        <v>0</v>
      </c>
      <c r="K563" s="4">
        <f t="shared" si="104"/>
        <v>1</v>
      </c>
      <c r="L563" s="4">
        <f t="shared" si="105"/>
        <v>0</v>
      </c>
      <c r="M563" s="4">
        <f t="shared" si="106"/>
        <v>0</v>
      </c>
      <c r="N563" s="4">
        <f t="shared" si="107"/>
        <v>0</v>
      </c>
      <c r="O563" s="4">
        <f t="shared" si="108"/>
        <v>1</v>
      </c>
      <c r="P563" s="4">
        <f t="shared" si="109"/>
        <v>60</v>
      </c>
      <c r="Q563" s="4">
        <f t="shared" si="110"/>
        <v>24</v>
      </c>
      <c r="R563" s="8">
        <f t="shared" si="111"/>
        <v>0</v>
      </c>
      <c r="S563" s="8">
        <f t="shared" si="112"/>
        <v>0</v>
      </c>
      <c r="T563" s="8">
        <f t="shared" si="113"/>
        <v>0</v>
      </c>
      <c r="U563" s="8">
        <f t="shared" si="114"/>
        <v>0</v>
      </c>
      <c r="V563" s="8">
        <f t="shared" si="115"/>
        <v>0</v>
      </c>
    </row>
    <row r="564" spans="1:22" x14ac:dyDescent="0.25">
      <c r="A564" t="s">
        <v>790</v>
      </c>
      <c r="B564">
        <v>2015</v>
      </c>
      <c r="C564">
        <v>2018</v>
      </c>
      <c r="E564" s="7">
        <v>0</v>
      </c>
      <c r="F564" s="7">
        <v>0</v>
      </c>
      <c r="G564" s="7">
        <v>0</v>
      </c>
      <c r="H564" s="7">
        <v>10.571707547240626</v>
      </c>
      <c r="I564" s="4">
        <f>1</f>
        <v>1</v>
      </c>
      <c r="J564" s="4">
        <f t="shared" si="116"/>
        <v>1</v>
      </c>
      <c r="K564" s="4">
        <f t="shared" si="104"/>
        <v>0</v>
      </c>
      <c r="L564" s="4">
        <f t="shared" si="105"/>
        <v>0</v>
      </c>
      <c r="M564" s="4">
        <f t="shared" si="106"/>
        <v>0</v>
      </c>
      <c r="N564" s="4">
        <f t="shared" si="107"/>
        <v>0</v>
      </c>
      <c r="O564" s="4">
        <f t="shared" si="108"/>
        <v>0</v>
      </c>
      <c r="P564" s="4">
        <f t="shared" si="109"/>
        <v>48</v>
      </c>
      <c r="Q564" s="4">
        <f t="shared" si="110"/>
        <v>-24204</v>
      </c>
      <c r="R564" s="8">
        <f t="shared" si="111"/>
        <v>0</v>
      </c>
      <c r="S564" s="8">
        <f t="shared" si="112"/>
        <v>0</v>
      </c>
      <c r="T564" s="8">
        <f t="shared" si="113"/>
        <v>0</v>
      </c>
      <c r="U564" s="8">
        <f t="shared" si="114"/>
        <v>0</v>
      </c>
      <c r="V564" s="8">
        <f t="shared" si="115"/>
        <v>0</v>
      </c>
    </row>
    <row r="565" spans="1:22" x14ac:dyDescent="0.25">
      <c r="A565" t="s">
        <v>791</v>
      </c>
      <c r="B565">
        <v>2013</v>
      </c>
      <c r="C565">
        <v>2018</v>
      </c>
      <c r="D565">
        <v>2018</v>
      </c>
      <c r="E565" s="7">
        <v>0</v>
      </c>
      <c r="F565" s="7">
        <v>0</v>
      </c>
      <c r="G565" s="7">
        <v>0</v>
      </c>
      <c r="H565" s="7">
        <v>0</v>
      </c>
      <c r="I565" s="4">
        <f>1</f>
        <v>1</v>
      </c>
      <c r="J565" s="4">
        <f t="shared" si="116"/>
        <v>0</v>
      </c>
      <c r="K565" s="4">
        <f t="shared" si="104"/>
        <v>1</v>
      </c>
      <c r="L565" s="4">
        <f t="shared" si="105"/>
        <v>0</v>
      </c>
      <c r="M565" s="4">
        <f t="shared" si="106"/>
        <v>0</v>
      </c>
      <c r="N565" s="4">
        <f t="shared" si="107"/>
        <v>0</v>
      </c>
      <c r="O565" s="4">
        <f t="shared" si="108"/>
        <v>1</v>
      </c>
      <c r="P565" s="4">
        <f t="shared" si="109"/>
        <v>72</v>
      </c>
      <c r="Q565" s="4">
        <f t="shared" si="110"/>
        <v>12</v>
      </c>
      <c r="R565" s="8">
        <f t="shared" si="111"/>
        <v>0</v>
      </c>
      <c r="S565" s="8">
        <f t="shared" si="112"/>
        <v>0</v>
      </c>
      <c r="T565" s="8">
        <f t="shared" si="113"/>
        <v>0</v>
      </c>
      <c r="U565" s="8">
        <f t="shared" si="114"/>
        <v>0</v>
      </c>
      <c r="V565" s="8">
        <f t="shared" si="115"/>
        <v>0</v>
      </c>
    </row>
    <row r="566" spans="1:22" x14ac:dyDescent="0.25">
      <c r="A566" t="s">
        <v>792</v>
      </c>
      <c r="B566">
        <v>2013</v>
      </c>
      <c r="C566">
        <v>2018</v>
      </c>
      <c r="D566">
        <v>2018</v>
      </c>
      <c r="E566" s="7">
        <v>0</v>
      </c>
      <c r="F566" s="7">
        <v>0.46799378648343531</v>
      </c>
      <c r="G566" s="7">
        <v>0</v>
      </c>
      <c r="H566" s="7">
        <v>0</v>
      </c>
      <c r="I566" s="4">
        <f>1</f>
        <v>1</v>
      </c>
      <c r="J566" s="4">
        <f t="shared" si="116"/>
        <v>0</v>
      </c>
      <c r="K566" s="4">
        <f t="shared" si="104"/>
        <v>1</v>
      </c>
      <c r="L566" s="4">
        <f t="shared" si="105"/>
        <v>0</v>
      </c>
      <c r="M566" s="4">
        <f t="shared" si="106"/>
        <v>0</v>
      </c>
      <c r="N566" s="4">
        <f t="shared" si="107"/>
        <v>1</v>
      </c>
      <c r="O566" s="4">
        <f t="shared" si="108"/>
        <v>0</v>
      </c>
      <c r="P566" s="4">
        <f t="shared" si="109"/>
        <v>72</v>
      </c>
      <c r="Q566" s="4">
        <f t="shared" si="110"/>
        <v>12</v>
      </c>
      <c r="R566" s="8">
        <f t="shared" si="111"/>
        <v>0</v>
      </c>
      <c r="S566" s="8">
        <f t="shared" si="112"/>
        <v>0</v>
      </c>
      <c r="T566" s="8">
        <f t="shared" si="113"/>
        <v>0</v>
      </c>
      <c r="U566" s="8">
        <f t="shared" si="114"/>
        <v>0</v>
      </c>
      <c r="V566" s="8">
        <f t="shared" si="115"/>
        <v>0.46799378648343531</v>
      </c>
    </row>
    <row r="567" spans="1:22" x14ac:dyDescent="0.25">
      <c r="A567" t="s">
        <v>793</v>
      </c>
      <c r="B567">
        <v>2013</v>
      </c>
      <c r="C567">
        <v>2018</v>
      </c>
      <c r="D567">
        <v>2018</v>
      </c>
      <c r="E567" s="7">
        <v>0</v>
      </c>
      <c r="F567" s="7">
        <v>1.2010376748903073</v>
      </c>
      <c r="G567" s="7">
        <v>0</v>
      </c>
      <c r="H567" s="7">
        <v>0</v>
      </c>
      <c r="I567" s="4">
        <f>1</f>
        <v>1</v>
      </c>
      <c r="J567" s="4">
        <f t="shared" si="116"/>
        <v>0</v>
      </c>
      <c r="K567" s="4">
        <f t="shared" si="104"/>
        <v>1</v>
      </c>
      <c r="L567" s="4">
        <f t="shared" si="105"/>
        <v>0</v>
      </c>
      <c r="M567" s="4">
        <f t="shared" si="106"/>
        <v>0</v>
      </c>
      <c r="N567" s="4">
        <f t="shared" si="107"/>
        <v>1</v>
      </c>
      <c r="O567" s="4">
        <f t="shared" si="108"/>
        <v>0</v>
      </c>
      <c r="P567" s="4">
        <f t="shared" si="109"/>
        <v>72</v>
      </c>
      <c r="Q567" s="4">
        <f t="shared" si="110"/>
        <v>12</v>
      </c>
      <c r="R567" s="8">
        <f t="shared" si="111"/>
        <v>0</v>
      </c>
      <c r="S567" s="8">
        <f t="shared" si="112"/>
        <v>0</v>
      </c>
      <c r="T567" s="8">
        <f t="shared" si="113"/>
        <v>0</v>
      </c>
      <c r="U567" s="8">
        <f t="shared" si="114"/>
        <v>0</v>
      </c>
      <c r="V567" s="8">
        <f t="shared" si="115"/>
        <v>1.2010376748903073</v>
      </c>
    </row>
    <row r="568" spans="1:22" x14ac:dyDescent="0.25">
      <c r="A568" t="s">
        <v>794</v>
      </c>
      <c r="B568">
        <v>2014</v>
      </c>
      <c r="C568">
        <v>2018</v>
      </c>
      <c r="E568" s="7">
        <v>0</v>
      </c>
      <c r="F568" s="7">
        <v>0</v>
      </c>
      <c r="G568" s="7">
        <v>0</v>
      </c>
      <c r="H568" s="7">
        <v>5.7590402584149931</v>
      </c>
      <c r="I568" s="4">
        <f>1</f>
        <v>1</v>
      </c>
      <c r="J568" s="4">
        <f t="shared" si="116"/>
        <v>1</v>
      </c>
      <c r="K568" s="4">
        <f t="shared" si="104"/>
        <v>0</v>
      </c>
      <c r="L568" s="4">
        <f t="shared" si="105"/>
        <v>0</v>
      </c>
      <c r="M568" s="4">
        <f t="shared" si="106"/>
        <v>0</v>
      </c>
      <c r="N568" s="4">
        <f t="shared" si="107"/>
        <v>0</v>
      </c>
      <c r="O568" s="4">
        <f t="shared" si="108"/>
        <v>0</v>
      </c>
      <c r="P568" s="4">
        <f t="shared" si="109"/>
        <v>60</v>
      </c>
      <c r="Q568" s="4">
        <f t="shared" si="110"/>
        <v>-24204</v>
      </c>
      <c r="R568" s="8">
        <f t="shared" si="111"/>
        <v>0</v>
      </c>
      <c r="S568" s="8">
        <f t="shared" si="112"/>
        <v>0</v>
      </c>
      <c r="T568" s="8">
        <f t="shared" si="113"/>
        <v>0</v>
      </c>
      <c r="U568" s="8">
        <f t="shared" si="114"/>
        <v>0</v>
      </c>
      <c r="V568" s="8">
        <f t="shared" si="115"/>
        <v>0</v>
      </c>
    </row>
    <row r="569" spans="1:22" x14ac:dyDescent="0.25">
      <c r="A569" t="s">
        <v>795</v>
      </c>
      <c r="B569">
        <v>2015</v>
      </c>
      <c r="C569">
        <v>2018</v>
      </c>
      <c r="E569" s="7">
        <v>0</v>
      </c>
      <c r="F569" s="7">
        <v>0</v>
      </c>
      <c r="G569" s="7">
        <v>112.1902097338818</v>
      </c>
      <c r="H569" s="7">
        <v>47.628663666756808</v>
      </c>
      <c r="I569" s="4">
        <f>1</f>
        <v>1</v>
      </c>
      <c r="J569" s="4">
        <f t="shared" si="116"/>
        <v>1</v>
      </c>
      <c r="K569" s="4">
        <f t="shared" si="104"/>
        <v>0</v>
      </c>
      <c r="L569" s="4">
        <f t="shared" si="105"/>
        <v>0</v>
      </c>
      <c r="M569" s="4">
        <f t="shared" si="106"/>
        <v>0</v>
      </c>
      <c r="N569" s="4">
        <f t="shared" si="107"/>
        <v>0</v>
      </c>
      <c r="O569" s="4">
        <f t="shared" si="108"/>
        <v>0</v>
      </c>
      <c r="P569" s="4">
        <f t="shared" si="109"/>
        <v>48</v>
      </c>
      <c r="Q569" s="4">
        <f t="shared" si="110"/>
        <v>-24204</v>
      </c>
      <c r="R569" s="8">
        <f t="shared" si="111"/>
        <v>0</v>
      </c>
      <c r="S569" s="8">
        <f t="shared" si="112"/>
        <v>0</v>
      </c>
      <c r="T569" s="8">
        <f t="shared" si="113"/>
        <v>0</v>
      </c>
      <c r="U569" s="8">
        <f t="shared" si="114"/>
        <v>0</v>
      </c>
      <c r="V569" s="8">
        <f t="shared" si="115"/>
        <v>0</v>
      </c>
    </row>
    <row r="570" spans="1:22" x14ac:dyDescent="0.25">
      <c r="A570" t="s">
        <v>796</v>
      </c>
      <c r="B570">
        <v>2017</v>
      </c>
      <c r="C570">
        <v>2018</v>
      </c>
      <c r="D570">
        <v>2018</v>
      </c>
      <c r="E570" s="7">
        <v>26.641536296163242</v>
      </c>
      <c r="F570" s="7">
        <v>2.6405971232284293</v>
      </c>
      <c r="G570" s="7">
        <v>0</v>
      </c>
      <c r="H570" s="7">
        <v>0</v>
      </c>
      <c r="I570" s="4">
        <f>1</f>
        <v>1</v>
      </c>
      <c r="J570" s="4">
        <f t="shared" si="116"/>
        <v>0</v>
      </c>
      <c r="K570" s="4">
        <f t="shared" si="104"/>
        <v>1</v>
      </c>
      <c r="L570" s="4">
        <f t="shared" si="105"/>
        <v>1</v>
      </c>
      <c r="M570" s="4">
        <f t="shared" si="106"/>
        <v>0</v>
      </c>
      <c r="N570" s="4">
        <f t="shared" si="107"/>
        <v>0</v>
      </c>
      <c r="O570" s="4">
        <f t="shared" si="108"/>
        <v>0</v>
      </c>
      <c r="P570" s="4">
        <f t="shared" si="109"/>
        <v>24</v>
      </c>
      <c r="Q570" s="4">
        <f t="shared" si="110"/>
        <v>12</v>
      </c>
      <c r="R570" s="8">
        <f t="shared" si="111"/>
        <v>26.641536296163242</v>
      </c>
      <c r="S570" s="8">
        <f t="shared" si="112"/>
        <v>26.641536296163242</v>
      </c>
      <c r="T570" s="8">
        <f t="shared" si="113"/>
        <v>0</v>
      </c>
      <c r="U570" s="8">
        <f t="shared" si="114"/>
        <v>2.6405971232284293</v>
      </c>
      <c r="V570" s="8">
        <f t="shared" si="115"/>
        <v>0</v>
      </c>
    </row>
    <row r="571" spans="1:22" x14ac:dyDescent="0.25">
      <c r="A571" t="s">
        <v>797</v>
      </c>
      <c r="B571">
        <v>2016</v>
      </c>
      <c r="C571">
        <v>2018</v>
      </c>
      <c r="D571">
        <v>2018</v>
      </c>
      <c r="E571" s="7">
        <v>0</v>
      </c>
      <c r="F571" s="7">
        <v>0</v>
      </c>
      <c r="G571" s="7">
        <v>0</v>
      </c>
      <c r="H571" s="7">
        <v>0</v>
      </c>
      <c r="I571" s="4">
        <f>1</f>
        <v>1</v>
      </c>
      <c r="J571" s="4">
        <f t="shared" si="116"/>
        <v>0</v>
      </c>
      <c r="K571" s="4">
        <f t="shared" si="104"/>
        <v>1</v>
      </c>
      <c r="L571" s="4">
        <f t="shared" si="105"/>
        <v>0</v>
      </c>
      <c r="M571" s="4">
        <f t="shared" si="106"/>
        <v>0</v>
      </c>
      <c r="N571" s="4">
        <f t="shared" si="107"/>
        <v>0</v>
      </c>
      <c r="O571" s="4">
        <f t="shared" si="108"/>
        <v>1</v>
      </c>
      <c r="P571" s="4">
        <f t="shared" si="109"/>
        <v>36</v>
      </c>
      <c r="Q571" s="4">
        <f t="shared" si="110"/>
        <v>12</v>
      </c>
      <c r="R571" s="8">
        <f t="shared" si="111"/>
        <v>0</v>
      </c>
      <c r="S571" s="8">
        <f t="shared" si="112"/>
        <v>0</v>
      </c>
      <c r="T571" s="8">
        <f t="shared" si="113"/>
        <v>0</v>
      </c>
      <c r="U571" s="8">
        <f t="shared" si="114"/>
        <v>0</v>
      </c>
      <c r="V571" s="8">
        <f t="shared" si="115"/>
        <v>0</v>
      </c>
    </row>
    <row r="572" spans="1:22" x14ac:dyDescent="0.25">
      <c r="A572" t="s">
        <v>798</v>
      </c>
      <c r="B572">
        <v>2014</v>
      </c>
      <c r="C572">
        <v>2018</v>
      </c>
      <c r="E572" s="7">
        <v>0</v>
      </c>
      <c r="F572" s="7">
        <v>0</v>
      </c>
      <c r="G572" s="7">
        <v>0</v>
      </c>
      <c r="H572" s="7">
        <v>3.7949740357421788</v>
      </c>
      <c r="I572" s="4">
        <f>1</f>
        <v>1</v>
      </c>
      <c r="J572" s="4">
        <f t="shared" si="116"/>
        <v>1</v>
      </c>
      <c r="K572" s="4">
        <f t="shared" si="104"/>
        <v>0</v>
      </c>
      <c r="L572" s="4">
        <f t="shared" si="105"/>
        <v>0</v>
      </c>
      <c r="M572" s="4">
        <f t="shared" si="106"/>
        <v>0</v>
      </c>
      <c r="N572" s="4">
        <f t="shared" si="107"/>
        <v>0</v>
      </c>
      <c r="O572" s="4">
        <f t="shared" si="108"/>
        <v>0</v>
      </c>
      <c r="P572" s="4">
        <f t="shared" si="109"/>
        <v>60</v>
      </c>
      <c r="Q572" s="4">
        <f t="shared" si="110"/>
        <v>-24204</v>
      </c>
      <c r="R572" s="8">
        <f t="shared" si="111"/>
        <v>0</v>
      </c>
      <c r="S572" s="8">
        <f t="shared" si="112"/>
        <v>0</v>
      </c>
      <c r="T572" s="8">
        <f t="shared" si="113"/>
        <v>0</v>
      </c>
      <c r="U572" s="8">
        <f t="shared" si="114"/>
        <v>0</v>
      </c>
      <c r="V572" s="8">
        <f t="shared" si="115"/>
        <v>0</v>
      </c>
    </row>
    <row r="573" spans="1:22" x14ac:dyDescent="0.25">
      <c r="A573" t="s">
        <v>799</v>
      </c>
      <c r="B573">
        <v>2018</v>
      </c>
      <c r="C573">
        <v>2018</v>
      </c>
      <c r="D573">
        <v>2018</v>
      </c>
      <c r="E573" s="7">
        <v>0</v>
      </c>
      <c r="F573" s="7">
        <v>0.46025849539621566</v>
      </c>
      <c r="G573" s="7">
        <v>0</v>
      </c>
      <c r="H573" s="7">
        <v>0</v>
      </c>
      <c r="I573" s="4">
        <f>1</f>
        <v>1</v>
      </c>
      <c r="J573" s="4">
        <f t="shared" si="116"/>
        <v>0</v>
      </c>
      <c r="K573" s="4">
        <f t="shared" si="104"/>
        <v>1</v>
      </c>
      <c r="L573" s="4">
        <f t="shared" si="105"/>
        <v>0</v>
      </c>
      <c r="M573" s="4">
        <f t="shared" si="106"/>
        <v>0</v>
      </c>
      <c r="N573" s="4">
        <f t="shared" si="107"/>
        <v>1</v>
      </c>
      <c r="O573" s="4">
        <f t="shared" si="108"/>
        <v>0</v>
      </c>
      <c r="P573" s="4">
        <f t="shared" si="109"/>
        <v>12</v>
      </c>
      <c r="Q573" s="4">
        <f t="shared" si="110"/>
        <v>12</v>
      </c>
      <c r="R573" s="8">
        <f t="shared" si="111"/>
        <v>0</v>
      </c>
      <c r="S573" s="8">
        <f t="shared" si="112"/>
        <v>0</v>
      </c>
      <c r="T573" s="8">
        <f t="shared" si="113"/>
        <v>0</v>
      </c>
      <c r="U573" s="8">
        <f t="shared" si="114"/>
        <v>0</v>
      </c>
      <c r="V573" s="8">
        <f t="shared" si="115"/>
        <v>0.46025849539621566</v>
      </c>
    </row>
    <row r="574" spans="1:22" x14ac:dyDescent="0.25">
      <c r="A574" t="s">
        <v>800</v>
      </c>
      <c r="B574">
        <v>2012</v>
      </c>
      <c r="C574">
        <v>2018</v>
      </c>
      <c r="D574">
        <v>2018</v>
      </c>
      <c r="E574" s="7">
        <v>0</v>
      </c>
      <c r="F574" s="7">
        <v>0.99508110407261763</v>
      </c>
      <c r="G574" s="7">
        <v>0</v>
      </c>
      <c r="H574" s="7">
        <v>0</v>
      </c>
      <c r="I574" s="4">
        <f>1</f>
        <v>1</v>
      </c>
      <c r="J574" s="4">
        <f t="shared" si="116"/>
        <v>0</v>
      </c>
      <c r="K574" s="4">
        <f t="shared" si="104"/>
        <v>1</v>
      </c>
      <c r="L574" s="4">
        <f t="shared" si="105"/>
        <v>0</v>
      </c>
      <c r="M574" s="4">
        <f t="shared" si="106"/>
        <v>0</v>
      </c>
      <c r="N574" s="4">
        <f t="shared" si="107"/>
        <v>1</v>
      </c>
      <c r="O574" s="4">
        <f t="shared" si="108"/>
        <v>0</v>
      </c>
      <c r="P574" s="4">
        <f t="shared" si="109"/>
        <v>84</v>
      </c>
      <c r="Q574" s="4">
        <f t="shared" si="110"/>
        <v>12</v>
      </c>
      <c r="R574" s="8">
        <f t="shared" si="111"/>
        <v>0</v>
      </c>
      <c r="S574" s="8">
        <f t="shared" si="112"/>
        <v>0</v>
      </c>
      <c r="T574" s="8">
        <f t="shared" si="113"/>
        <v>0</v>
      </c>
      <c r="U574" s="8">
        <f t="shared" si="114"/>
        <v>0</v>
      </c>
      <c r="V574" s="8">
        <f t="shared" si="115"/>
        <v>0.99508110407261763</v>
      </c>
    </row>
    <row r="575" spans="1:22" x14ac:dyDescent="0.25">
      <c r="A575" t="s">
        <v>801</v>
      </c>
      <c r="B575">
        <v>2014</v>
      </c>
      <c r="C575">
        <v>2018</v>
      </c>
      <c r="E575" s="7">
        <v>0</v>
      </c>
      <c r="F575" s="7">
        <v>0</v>
      </c>
      <c r="G575" s="7">
        <v>23.641198828498123</v>
      </c>
      <c r="H575" s="7">
        <v>25.796851680145075</v>
      </c>
      <c r="I575" s="4">
        <f>1</f>
        <v>1</v>
      </c>
      <c r="J575" s="4">
        <f t="shared" si="116"/>
        <v>1</v>
      </c>
      <c r="K575" s="4">
        <f t="shared" si="104"/>
        <v>0</v>
      </c>
      <c r="L575" s="4">
        <f t="shared" si="105"/>
        <v>0</v>
      </c>
      <c r="M575" s="4">
        <f t="shared" si="106"/>
        <v>0</v>
      </c>
      <c r="N575" s="4">
        <f t="shared" si="107"/>
        <v>0</v>
      </c>
      <c r="O575" s="4">
        <f t="shared" si="108"/>
        <v>0</v>
      </c>
      <c r="P575" s="4">
        <f t="shared" si="109"/>
        <v>60</v>
      </c>
      <c r="Q575" s="4">
        <f t="shared" si="110"/>
        <v>-24204</v>
      </c>
      <c r="R575" s="8">
        <f t="shared" si="111"/>
        <v>0</v>
      </c>
      <c r="S575" s="8">
        <f t="shared" si="112"/>
        <v>0</v>
      </c>
      <c r="T575" s="8">
        <f t="shared" si="113"/>
        <v>0</v>
      </c>
      <c r="U575" s="8">
        <f t="shared" si="114"/>
        <v>0</v>
      </c>
      <c r="V575" s="8">
        <f t="shared" si="115"/>
        <v>0</v>
      </c>
    </row>
    <row r="576" spans="1:22" x14ac:dyDescent="0.25">
      <c r="A576" t="s">
        <v>802</v>
      </c>
      <c r="B576">
        <v>2016</v>
      </c>
      <c r="C576">
        <v>2018</v>
      </c>
      <c r="D576">
        <v>2018</v>
      </c>
      <c r="E576" s="7">
        <v>0</v>
      </c>
      <c r="F576" s="7">
        <v>0.92919830177745777</v>
      </c>
      <c r="G576" s="7">
        <v>0</v>
      </c>
      <c r="H576" s="7">
        <v>0</v>
      </c>
      <c r="I576" s="4">
        <f>1</f>
        <v>1</v>
      </c>
      <c r="J576" s="4">
        <f t="shared" si="116"/>
        <v>0</v>
      </c>
      <c r="K576" s="4">
        <f t="shared" si="104"/>
        <v>1</v>
      </c>
      <c r="L576" s="4">
        <f t="shared" si="105"/>
        <v>0</v>
      </c>
      <c r="M576" s="4">
        <f t="shared" si="106"/>
        <v>0</v>
      </c>
      <c r="N576" s="4">
        <f t="shared" si="107"/>
        <v>1</v>
      </c>
      <c r="O576" s="4">
        <f t="shared" si="108"/>
        <v>0</v>
      </c>
      <c r="P576" s="4">
        <f t="shared" si="109"/>
        <v>36</v>
      </c>
      <c r="Q576" s="4">
        <f t="shared" si="110"/>
        <v>12</v>
      </c>
      <c r="R576" s="8">
        <f t="shared" si="111"/>
        <v>0</v>
      </c>
      <c r="S576" s="8">
        <f t="shared" si="112"/>
        <v>0</v>
      </c>
      <c r="T576" s="8">
        <f t="shared" si="113"/>
        <v>0</v>
      </c>
      <c r="U576" s="8">
        <f t="shared" si="114"/>
        <v>0</v>
      </c>
      <c r="V576" s="8">
        <f t="shared" si="115"/>
        <v>0.92919830177745777</v>
      </c>
    </row>
    <row r="577" spans="1:22" x14ac:dyDescent="0.25">
      <c r="A577" t="s">
        <v>803</v>
      </c>
      <c r="B577">
        <v>2015</v>
      </c>
      <c r="C577">
        <v>2018</v>
      </c>
      <c r="D577">
        <v>2019</v>
      </c>
      <c r="E577" s="7">
        <v>0</v>
      </c>
      <c r="F577" s="7">
        <v>0</v>
      </c>
      <c r="G577" s="7">
        <v>0</v>
      </c>
      <c r="H577" s="7">
        <v>0</v>
      </c>
      <c r="I577" s="4">
        <f>1</f>
        <v>1</v>
      </c>
      <c r="J577" s="4">
        <f t="shared" si="116"/>
        <v>0</v>
      </c>
      <c r="K577" s="4">
        <f t="shared" si="104"/>
        <v>1</v>
      </c>
      <c r="L577" s="4">
        <f t="shared" si="105"/>
        <v>0</v>
      </c>
      <c r="M577" s="4">
        <f t="shared" si="106"/>
        <v>0</v>
      </c>
      <c r="N577" s="4">
        <f t="shared" si="107"/>
        <v>0</v>
      </c>
      <c r="O577" s="4">
        <f t="shared" si="108"/>
        <v>1</v>
      </c>
      <c r="P577" s="4">
        <f t="shared" si="109"/>
        <v>48</v>
      </c>
      <c r="Q577" s="4">
        <f t="shared" si="110"/>
        <v>24</v>
      </c>
      <c r="R577" s="8">
        <f t="shared" si="111"/>
        <v>0</v>
      </c>
      <c r="S577" s="8">
        <f t="shared" si="112"/>
        <v>0</v>
      </c>
      <c r="T577" s="8">
        <f t="shared" si="113"/>
        <v>0</v>
      </c>
      <c r="U577" s="8">
        <f t="shared" si="114"/>
        <v>0</v>
      </c>
      <c r="V577" s="8">
        <f t="shared" si="115"/>
        <v>0</v>
      </c>
    </row>
    <row r="578" spans="1:22" x14ac:dyDescent="0.25">
      <c r="A578" t="s">
        <v>804</v>
      </c>
      <c r="B578">
        <v>2014</v>
      </c>
      <c r="C578">
        <v>2018</v>
      </c>
      <c r="E578" s="7">
        <v>0</v>
      </c>
      <c r="F578" s="7">
        <v>0</v>
      </c>
      <c r="G578" s="7">
        <v>56.873651641648777</v>
      </c>
      <c r="H578" s="7">
        <v>13.113901987220626</v>
      </c>
      <c r="I578" s="4">
        <f>1</f>
        <v>1</v>
      </c>
      <c r="J578" s="4">
        <f t="shared" si="116"/>
        <v>1</v>
      </c>
      <c r="K578" s="4">
        <f t="shared" ref="K578:K641" si="117">1-J578</f>
        <v>0</v>
      </c>
      <c r="L578" s="4">
        <f t="shared" ref="L578:L641" si="118">(E578&gt;0)*K578</f>
        <v>0</v>
      </c>
      <c r="M578" s="4">
        <f t="shared" ref="M578:M641" si="119">(E578&gt;200)*L578</f>
        <v>0</v>
      </c>
      <c r="N578" s="4">
        <f t="shared" ref="N578:N641" si="120">(F578&gt;0)*K578*(1-L578)</f>
        <v>0</v>
      </c>
      <c r="O578" s="4">
        <f t="shared" ref="O578:O641" si="121">K578-L578-N578</f>
        <v>0</v>
      </c>
      <c r="P578" s="4">
        <f t="shared" ref="P578:P641" si="122">(C578-B578+1)*12</f>
        <v>60</v>
      </c>
      <c r="Q578" s="4">
        <f t="shared" ref="Q578:Q641" si="123">(D578-C578+1)*12</f>
        <v>-24204</v>
      </c>
      <c r="R578" s="8">
        <f t="shared" ref="R578:R641" si="124">E578*L578</f>
        <v>0</v>
      </c>
      <c r="S578" s="8">
        <f t="shared" ref="S578:S641" si="125">MIN(R578, 200)</f>
        <v>0</v>
      </c>
      <c r="T578" s="8">
        <f t="shared" ref="T578:T641" si="126">R578-S578</f>
        <v>0</v>
      </c>
      <c r="U578" s="8">
        <f t="shared" ref="U578:U641" si="127">F578*L578</f>
        <v>0</v>
      </c>
      <c r="V578" s="8">
        <f t="shared" ref="V578:V641" si="128">F578*N578</f>
        <v>0</v>
      </c>
    </row>
    <row r="579" spans="1:22" x14ac:dyDescent="0.25">
      <c r="A579" t="s">
        <v>805</v>
      </c>
      <c r="B579">
        <v>2014</v>
      </c>
      <c r="C579">
        <v>2018</v>
      </c>
      <c r="D579">
        <v>2018</v>
      </c>
      <c r="E579" s="7">
        <v>0</v>
      </c>
      <c r="F579" s="7">
        <v>0</v>
      </c>
      <c r="G579" s="7">
        <v>0</v>
      </c>
      <c r="H579" s="7">
        <v>0</v>
      </c>
      <c r="I579" s="4">
        <f>1</f>
        <v>1</v>
      </c>
      <c r="J579" s="4">
        <f t="shared" ref="J579:J642" si="129">(D579=0)*1</f>
        <v>0</v>
      </c>
      <c r="K579" s="4">
        <f t="shared" si="117"/>
        <v>1</v>
      </c>
      <c r="L579" s="4">
        <f t="shared" si="118"/>
        <v>0</v>
      </c>
      <c r="M579" s="4">
        <f t="shared" si="119"/>
        <v>0</v>
      </c>
      <c r="N579" s="4">
        <f t="shared" si="120"/>
        <v>0</v>
      </c>
      <c r="O579" s="4">
        <f t="shared" si="121"/>
        <v>1</v>
      </c>
      <c r="P579" s="4">
        <f t="shared" si="122"/>
        <v>60</v>
      </c>
      <c r="Q579" s="4">
        <f t="shared" si="123"/>
        <v>12</v>
      </c>
      <c r="R579" s="8">
        <f t="shared" si="124"/>
        <v>0</v>
      </c>
      <c r="S579" s="8">
        <f t="shared" si="125"/>
        <v>0</v>
      </c>
      <c r="T579" s="8">
        <f t="shared" si="126"/>
        <v>0</v>
      </c>
      <c r="U579" s="8">
        <f t="shared" si="127"/>
        <v>0</v>
      </c>
      <c r="V579" s="8">
        <f t="shared" si="128"/>
        <v>0</v>
      </c>
    </row>
    <row r="580" spans="1:22" x14ac:dyDescent="0.25">
      <c r="A580" t="s">
        <v>806</v>
      </c>
      <c r="B580">
        <v>2015</v>
      </c>
      <c r="C580">
        <v>2018</v>
      </c>
      <c r="D580">
        <v>2018</v>
      </c>
      <c r="E580" s="7">
        <v>0</v>
      </c>
      <c r="F580" s="7">
        <v>0.73337740405591301</v>
      </c>
      <c r="G580" s="7">
        <v>0</v>
      </c>
      <c r="H580" s="7">
        <v>0</v>
      </c>
      <c r="I580" s="4">
        <f>1</f>
        <v>1</v>
      </c>
      <c r="J580" s="4">
        <f t="shared" si="129"/>
        <v>0</v>
      </c>
      <c r="K580" s="4">
        <f t="shared" si="117"/>
        <v>1</v>
      </c>
      <c r="L580" s="4">
        <f t="shared" si="118"/>
        <v>0</v>
      </c>
      <c r="M580" s="4">
        <f t="shared" si="119"/>
        <v>0</v>
      </c>
      <c r="N580" s="4">
        <f t="shared" si="120"/>
        <v>1</v>
      </c>
      <c r="O580" s="4">
        <f t="shared" si="121"/>
        <v>0</v>
      </c>
      <c r="P580" s="4">
        <f t="shared" si="122"/>
        <v>48</v>
      </c>
      <c r="Q580" s="4">
        <f t="shared" si="123"/>
        <v>12</v>
      </c>
      <c r="R580" s="8">
        <f t="shared" si="124"/>
        <v>0</v>
      </c>
      <c r="S580" s="8">
        <f t="shared" si="125"/>
        <v>0</v>
      </c>
      <c r="T580" s="8">
        <f t="shared" si="126"/>
        <v>0</v>
      </c>
      <c r="U580" s="8">
        <f t="shared" si="127"/>
        <v>0</v>
      </c>
      <c r="V580" s="8">
        <f t="shared" si="128"/>
        <v>0.73337740405591301</v>
      </c>
    </row>
    <row r="581" spans="1:22" x14ac:dyDescent="0.25">
      <c r="A581" t="s">
        <v>807</v>
      </c>
      <c r="B581">
        <v>2014</v>
      </c>
      <c r="C581">
        <v>2018</v>
      </c>
      <c r="D581">
        <v>2018</v>
      </c>
      <c r="E581" s="7">
        <v>0</v>
      </c>
      <c r="F581" s="7">
        <v>0</v>
      </c>
      <c r="G581" s="7">
        <v>0</v>
      </c>
      <c r="H581" s="7">
        <v>0</v>
      </c>
      <c r="I581" s="4">
        <f>1</f>
        <v>1</v>
      </c>
      <c r="J581" s="4">
        <f t="shared" si="129"/>
        <v>0</v>
      </c>
      <c r="K581" s="4">
        <f t="shared" si="117"/>
        <v>1</v>
      </c>
      <c r="L581" s="4">
        <f t="shared" si="118"/>
        <v>0</v>
      </c>
      <c r="M581" s="4">
        <f t="shared" si="119"/>
        <v>0</v>
      </c>
      <c r="N581" s="4">
        <f t="shared" si="120"/>
        <v>0</v>
      </c>
      <c r="O581" s="4">
        <f t="shared" si="121"/>
        <v>1</v>
      </c>
      <c r="P581" s="4">
        <f t="shared" si="122"/>
        <v>60</v>
      </c>
      <c r="Q581" s="4">
        <f t="shared" si="123"/>
        <v>12</v>
      </c>
      <c r="R581" s="8">
        <f t="shared" si="124"/>
        <v>0</v>
      </c>
      <c r="S581" s="8">
        <f t="shared" si="125"/>
        <v>0</v>
      </c>
      <c r="T581" s="8">
        <f t="shared" si="126"/>
        <v>0</v>
      </c>
      <c r="U581" s="8">
        <f t="shared" si="127"/>
        <v>0</v>
      </c>
      <c r="V581" s="8">
        <f t="shared" si="128"/>
        <v>0</v>
      </c>
    </row>
    <row r="582" spans="1:22" x14ac:dyDescent="0.25">
      <c r="A582" t="s">
        <v>808</v>
      </c>
      <c r="B582">
        <v>2015</v>
      </c>
      <c r="C582">
        <v>2018</v>
      </c>
      <c r="E582" s="7">
        <v>3.3232518061141612</v>
      </c>
      <c r="F582" s="7">
        <v>10.736457732336868</v>
      </c>
      <c r="G582" s="7">
        <v>23.643308914876037</v>
      </c>
      <c r="H582" s="7">
        <v>43.198990396468744</v>
      </c>
      <c r="I582" s="4">
        <f>1</f>
        <v>1</v>
      </c>
      <c r="J582" s="4">
        <f t="shared" si="129"/>
        <v>1</v>
      </c>
      <c r="K582" s="4">
        <f t="shared" si="117"/>
        <v>0</v>
      </c>
      <c r="L582" s="4">
        <f t="shared" si="118"/>
        <v>0</v>
      </c>
      <c r="M582" s="4">
        <f t="shared" si="119"/>
        <v>0</v>
      </c>
      <c r="N582" s="4">
        <f t="shared" si="120"/>
        <v>0</v>
      </c>
      <c r="O582" s="4">
        <f t="shared" si="121"/>
        <v>0</v>
      </c>
      <c r="P582" s="4">
        <f t="shared" si="122"/>
        <v>48</v>
      </c>
      <c r="Q582" s="4">
        <f t="shared" si="123"/>
        <v>-24204</v>
      </c>
      <c r="R582" s="8">
        <f t="shared" si="124"/>
        <v>0</v>
      </c>
      <c r="S582" s="8">
        <f t="shared" si="125"/>
        <v>0</v>
      </c>
      <c r="T582" s="8">
        <f t="shared" si="126"/>
        <v>0</v>
      </c>
      <c r="U582" s="8">
        <f t="shared" si="127"/>
        <v>0</v>
      </c>
      <c r="V582" s="8">
        <f t="shared" si="128"/>
        <v>0</v>
      </c>
    </row>
    <row r="583" spans="1:22" x14ac:dyDescent="0.25">
      <c r="A583" t="s">
        <v>809</v>
      </c>
      <c r="B583">
        <v>2015</v>
      </c>
      <c r="C583">
        <v>2018</v>
      </c>
      <c r="D583">
        <v>2019</v>
      </c>
      <c r="E583" s="7">
        <v>0</v>
      </c>
      <c r="F583" s="7">
        <v>0</v>
      </c>
      <c r="G583" s="7">
        <v>0</v>
      </c>
      <c r="H583" s="7">
        <v>0</v>
      </c>
      <c r="I583" s="4">
        <f>1</f>
        <v>1</v>
      </c>
      <c r="J583" s="4">
        <f t="shared" si="129"/>
        <v>0</v>
      </c>
      <c r="K583" s="4">
        <f t="shared" si="117"/>
        <v>1</v>
      </c>
      <c r="L583" s="4">
        <f t="shared" si="118"/>
        <v>0</v>
      </c>
      <c r="M583" s="4">
        <f t="shared" si="119"/>
        <v>0</v>
      </c>
      <c r="N583" s="4">
        <f t="shared" si="120"/>
        <v>0</v>
      </c>
      <c r="O583" s="4">
        <f t="shared" si="121"/>
        <v>1</v>
      </c>
      <c r="P583" s="4">
        <f t="shared" si="122"/>
        <v>48</v>
      </c>
      <c r="Q583" s="4">
        <f t="shared" si="123"/>
        <v>24</v>
      </c>
      <c r="R583" s="8">
        <f t="shared" si="124"/>
        <v>0</v>
      </c>
      <c r="S583" s="8">
        <f t="shared" si="125"/>
        <v>0</v>
      </c>
      <c r="T583" s="8">
        <f t="shared" si="126"/>
        <v>0</v>
      </c>
      <c r="U583" s="8">
        <f t="shared" si="127"/>
        <v>0</v>
      </c>
      <c r="V583" s="8">
        <f t="shared" si="128"/>
        <v>0</v>
      </c>
    </row>
    <row r="584" spans="1:22" x14ac:dyDescent="0.25">
      <c r="A584" t="s">
        <v>810</v>
      </c>
      <c r="B584">
        <v>2013</v>
      </c>
      <c r="C584">
        <v>2018</v>
      </c>
      <c r="E584" s="7">
        <v>0</v>
      </c>
      <c r="F584" s="7">
        <v>0</v>
      </c>
      <c r="G584" s="7">
        <v>30.123975383503634</v>
      </c>
      <c r="H584" s="7">
        <v>24.372770608152138</v>
      </c>
      <c r="I584" s="4">
        <f>1</f>
        <v>1</v>
      </c>
      <c r="J584" s="4">
        <f t="shared" si="129"/>
        <v>1</v>
      </c>
      <c r="K584" s="4">
        <f t="shared" si="117"/>
        <v>0</v>
      </c>
      <c r="L584" s="4">
        <f t="shared" si="118"/>
        <v>0</v>
      </c>
      <c r="M584" s="4">
        <f t="shared" si="119"/>
        <v>0</v>
      </c>
      <c r="N584" s="4">
        <f t="shared" si="120"/>
        <v>0</v>
      </c>
      <c r="O584" s="4">
        <f t="shared" si="121"/>
        <v>0</v>
      </c>
      <c r="P584" s="4">
        <f t="shared" si="122"/>
        <v>72</v>
      </c>
      <c r="Q584" s="4">
        <f t="shared" si="123"/>
        <v>-24204</v>
      </c>
      <c r="R584" s="8">
        <f t="shared" si="124"/>
        <v>0</v>
      </c>
      <c r="S584" s="8">
        <f t="shared" si="125"/>
        <v>0</v>
      </c>
      <c r="T584" s="8">
        <f t="shared" si="126"/>
        <v>0</v>
      </c>
      <c r="U584" s="8">
        <f t="shared" si="127"/>
        <v>0</v>
      </c>
      <c r="V584" s="8">
        <f t="shared" si="128"/>
        <v>0</v>
      </c>
    </row>
    <row r="585" spans="1:22" x14ac:dyDescent="0.25">
      <c r="A585" t="s">
        <v>811</v>
      </c>
      <c r="B585">
        <v>2017</v>
      </c>
      <c r="C585">
        <v>2018</v>
      </c>
      <c r="D585">
        <v>2018</v>
      </c>
      <c r="E585" s="7">
        <v>0</v>
      </c>
      <c r="F585" s="7">
        <v>1.1450082424927288</v>
      </c>
      <c r="G585" s="7">
        <v>0</v>
      </c>
      <c r="H585" s="7">
        <v>0</v>
      </c>
      <c r="I585" s="4">
        <f>1</f>
        <v>1</v>
      </c>
      <c r="J585" s="4">
        <f t="shared" si="129"/>
        <v>0</v>
      </c>
      <c r="K585" s="4">
        <f t="shared" si="117"/>
        <v>1</v>
      </c>
      <c r="L585" s="4">
        <f t="shared" si="118"/>
        <v>0</v>
      </c>
      <c r="M585" s="4">
        <f t="shared" si="119"/>
        <v>0</v>
      </c>
      <c r="N585" s="4">
        <f t="shared" si="120"/>
        <v>1</v>
      </c>
      <c r="O585" s="4">
        <f t="shared" si="121"/>
        <v>0</v>
      </c>
      <c r="P585" s="4">
        <f t="shared" si="122"/>
        <v>24</v>
      </c>
      <c r="Q585" s="4">
        <f t="shared" si="123"/>
        <v>12</v>
      </c>
      <c r="R585" s="8">
        <f t="shared" si="124"/>
        <v>0</v>
      </c>
      <c r="S585" s="8">
        <f t="shared" si="125"/>
        <v>0</v>
      </c>
      <c r="T585" s="8">
        <f t="shared" si="126"/>
        <v>0</v>
      </c>
      <c r="U585" s="8">
        <f t="shared" si="127"/>
        <v>0</v>
      </c>
      <c r="V585" s="8">
        <f t="shared" si="128"/>
        <v>1.1450082424927288</v>
      </c>
    </row>
    <row r="586" spans="1:22" x14ac:dyDescent="0.25">
      <c r="A586" t="s">
        <v>812</v>
      </c>
      <c r="B586">
        <v>2012</v>
      </c>
      <c r="C586">
        <v>2018</v>
      </c>
      <c r="D586">
        <v>2019</v>
      </c>
      <c r="E586" s="7">
        <v>0</v>
      </c>
      <c r="F586" s="7">
        <v>2.6371721563723245</v>
      </c>
      <c r="G586" s="7">
        <v>0</v>
      </c>
      <c r="H586" s="7">
        <v>0</v>
      </c>
      <c r="I586" s="4">
        <f>1</f>
        <v>1</v>
      </c>
      <c r="J586" s="4">
        <f t="shared" si="129"/>
        <v>0</v>
      </c>
      <c r="K586" s="4">
        <f t="shared" si="117"/>
        <v>1</v>
      </c>
      <c r="L586" s="4">
        <f t="shared" si="118"/>
        <v>0</v>
      </c>
      <c r="M586" s="4">
        <f t="shared" si="119"/>
        <v>0</v>
      </c>
      <c r="N586" s="4">
        <f t="shared" si="120"/>
        <v>1</v>
      </c>
      <c r="O586" s="4">
        <f t="shared" si="121"/>
        <v>0</v>
      </c>
      <c r="P586" s="4">
        <f t="shared" si="122"/>
        <v>84</v>
      </c>
      <c r="Q586" s="4">
        <f t="shared" si="123"/>
        <v>24</v>
      </c>
      <c r="R586" s="8">
        <f t="shared" si="124"/>
        <v>0</v>
      </c>
      <c r="S586" s="8">
        <f t="shared" si="125"/>
        <v>0</v>
      </c>
      <c r="T586" s="8">
        <f t="shared" si="126"/>
        <v>0</v>
      </c>
      <c r="U586" s="8">
        <f t="shared" si="127"/>
        <v>0</v>
      </c>
      <c r="V586" s="8">
        <f t="shared" si="128"/>
        <v>2.6371721563723245</v>
      </c>
    </row>
    <row r="587" spans="1:22" x14ac:dyDescent="0.25">
      <c r="A587" t="s">
        <v>813</v>
      </c>
      <c r="B587">
        <v>2014</v>
      </c>
      <c r="C587">
        <v>2018</v>
      </c>
      <c r="E587" s="7">
        <v>0</v>
      </c>
      <c r="F587" s="7">
        <v>3.4665121498310594</v>
      </c>
      <c r="G587" s="7">
        <v>30.049533016760492</v>
      </c>
      <c r="H587" s="7">
        <v>11.775474797827712</v>
      </c>
      <c r="I587" s="4">
        <f>1</f>
        <v>1</v>
      </c>
      <c r="J587" s="4">
        <f t="shared" si="129"/>
        <v>1</v>
      </c>
      <c r="K587" s="4">
        <f t="shared" si="117"/>
        <v>0</v>
      </c>
      <c r="L587" s="4">
        <f t="shared" si="118"/>
        <v>0</v>
      </c>
      <c r="M587" s="4">
        <f t="shared" si="119"/>
        <v>0</v>
      </c>
      <c r="N587" s="4">
        <f t="shared" si="120"/>
        <v>0</v>
      </c>
      <c r="O587" s="4">
        <f t="shared" si="121"/>
        <v>0</v>
      </c>
      <c r="P587" s="4">
        <f t="shared" si="122"/>
        <v>60</v>
      </c>
      <c r="Q587" s="4">
        <f t="shared" si="123"/>
        <v>-24204</v>
      </c>
      <c r="R587" s="8">
        <f t="shared" si="124"/>
        <v>0</v>
      </c>
      <c r="S587" s="8">
        <f t="shared" si="125"/>
        <v>0</v>
      </c>
      <c r="T587" s="8">
        <f t="shared" si="126"/>
        <v>0</v>
      </c>
      <c r="U587" s="8">
        <f t="shared" si="127"/>
        <v>0</v>
      </c>
      <c r="V587" s="8">
        <f t="shared" si="128"/>
        <v>0</v>
      </c>
    </row>
    <row r="588" spans="1:22" x14ac:dyDescent="0.25">
      <c r="A588" t="s">
        <v>814</v>
      </c>
      <c r="B588">
        <v>2013</v>
      </c>
      <c r="C588">
        <v>2018</v>
      </c>
      <c r="D588">
        <v>2018</v>
      </c>
      <c r="E588" s="7">
        <v>0</v>
      </c>
      <c r="F588" s="7">
        <v>0</v>
      </c>
      <c r="G588" s="7">
        <v>0</v>
      </c>
      <c r="H588" s="7">
        <v>0</v>
      </c>
      <c r="I588" s="4">
        <f>1</f>
        <v>1</v>
      </c>
      <c r="J588" s="4">
        <f t="shared" si="129"/>
        <v>0</v>
      </c>
      <c r="K588" s="4">
        <f t="shared" si="117"/>
        <v>1</v>
      </c>
      <c r="L588" s="4">
        <f t="shared" si="118"/>
        <v>0</v>
      </c>
      <c r="M588" s="4">
        <f t="shared" si="119"/>
        <v>0</v>
      </c>
      <c r="N588" s="4">
        <f t="shared" si="120"/>
        <v>0</v>
      </c>
      <c r="O588" s="4">
        <f t="shared" si="121"/>
        <v>1</v>
      </c>
      <c r="P588" s="4">
        <f t="shared" si="122"/>
        <v>72</v>
      </c>
      <c r="Q588" s="4">
        <f t="shared" si="123"/>
        <v>12</v>
      </c>
      <c r="R588" s="8">
        <f t="shared" si="124"/>
        <v>0</v>
      </c>
      <c r="S588" s="8">
        <f t="shared" si="125"/>
        <v>0</v>
      </c>
      <c r="T588" s="8">
        <f t="shared" si="126"/>
        <v>0</v>
      </c>
      <c r="U588" s="8">
        <f t="shared" si="127"/>
        <v>0</v>
      </c>
      <c r="V588" s="8">
        <f t="shared" si="128"/>
        <v>0</v>
      </c>
    </row>
    <row r="589" spans="1:22" x14ac:dyDescent="0.25">
      <c r="A589" t="s">
        <v>815</v>
      </c>
      <c r="B589">
        <v>2017</v>
      </c>
      <c r="C589">
        <v>2018</v>
      </c>
      <c r="E589" s="7">
        <v>0</v>
      </c>
      <c r="F589" s="7">
        <v>0</v>
      </c>
      <c r="G589" s="7">
        <v>70.94509025012826</v>
      </c>
      <c r="H589" s="7">
        <v>51.546528414243596</v>
      </c>
      <c r="I589" s="4">
        <f>1</f>
        <v>1</v>
      </c>
      <c r="J589" s="4">
        <f t="shared" si="129"/>
        <v>1</v>
      </c>
      <c r="K589" s="4">
        <f t="shared" si="117"/>
        <v>0</v>
      </c>
      <c r="L589" s="4">
        <f t="shared" si="118"/>
        <v>0</v>
      </c>
      <c r="M589" s="4">
        <f t="shared" si="119"/>
        <v>0</v>
      </c>
      <c r="N589" s="4">
        <f t="shared" si="120"/>
        <v>0</v>
      </c>
      <c r="O589" s="4">
        <f t="shared" si="121"/>
        <v>0</v>
      </c>
      <c r="P589" s="4">
        <f t="shared" si="122"/>
        <v>24</v>
      </c>
      <c r="Q589" s="4">
        <f t="shared" si="123"/>
        <v>-24204</v>
      </c>
      <c r="R589" s="8">
        <f t="shared" si="124"/>
        <v>0</v>
      </c>
      <c r="S589" s="8">
        <f t="shared" si="125"/>
        <v>0</v>
      </c>
      <c r="T589" s="8">
        <f t="shared" si="126"/>
        <v>0</v>
      </c>
      <c r="U589" s="8">
        <f t="shared" si="127"/>
        <v>0</v>
      </c>
      <c r="V589" s="8">
        <f t="shared" si="128"/>
        <v>0</v>
      </c>
    </row>
    <row r="590" spans="1:22" x14ac:dyDescent="0.25">
      <c r="A590" t="s">
        <v>816</v>
      </c>
      <c r="B590">
        <v>2013</v>
      </c>
      <c r="C590">
        <v>2018</v>
      </c>
      <c r="E590" s="7">
        <v>0</v>
      </c>
      <c r="F590" s="7">
        <v>0</v>
      </c>
      <c r="G590" s="7">
        <v>16.953066054367792</v>
      </c>
      <c r="H590" s="7">
        <v>14.813594005487372</v>
      </c>
      <c r="I590" s="4">
        <f>1</f>
        <v>1</v>
      </c>
      <c r="J590" s="4">
        <f t="shared" si="129"/>
        <v>1</v>
      </c>
      <c r="K590" s="4">
        <f t="shared" si="117"/>
        <v>0</v>
      </c>
      <c r="L590" s="4">
        <f t="shared" si="118"/>
        <v>0</v>
      </c>
      <c r="M590" s="4">
        <f t="shared" si="119"/>
        <v>0</v>
      </c>
      <c r="N590" s="4">
        <f t="shared" si="120"/>
        <v>0</v>
      </c>
      <c r="O590" s="4">
        <f t="shared" si="121"/>
        <v>0</v>
      </c>
      <c r="P590" s="4">
        <f t="shared" si="122"/>
        <v>72</v>
      </c>
      <c r="Q590" s="4">
        <f t="shared" si="123"/>
        <v>-24204</v>
      </c>
      <c r="R590" s="8">
        <f t="shared" si="124"/>
        <v>0</v>
      </c>
      <c r="S590" s="8">
        <f t="shared" si="125"/>
        <v>0</v>
      </c>
      <c r="T590" s="8">
        <f t="shared" si="126"/>
        <v>0</v>
      </c>
      <c r="U590" s="8">
        <f t="shared" si="127"/>
        <v>0</v>
      </c>
      <c r="V590" s="8">
        <f t="shared" si="128"/>
        <v>0</v>
      </c>
    </row>
    <row r="591" spans="1:22" x14ac:dyDescent="0.25">
      <c r="A591" t="s">
        <v>817</v>
      </c>
      <c r="B591">
        <v>2013</v>
      </c>
      <c r="C591">
        <v>2018</v>
      </c>
      <c r="D591">
        <v>2019</v>
      </c>
      <c r="E591" s="7">
        <v>0</v>
      </c>
      <c r="F591" s="7">
        <v>0</v>
      </c>
      <c r="G591" s="7">
        <v>0</v>
      </c>
      <c r="H591" s="7">
        <v>0</v>
      </c>
      <c r="I591" s="4">
        <f>1</f>
        <v>1</v>
      </c>
      <c r="J591" s="4">
        <f t="shared" si="129"/>
        <v>0</v>
      </c>
      <c r="K591" s="4">
        <f t="shared" si="117"/>
        <v>1</v>
      </c>
      <c r="L591" s="4">
        <f t="shared" si="118"/>
        <v>0</v>
      </c>
      <c r="M591" s="4">
        <f t="shared" si="119"/>
        <v>0</v>
      </c>
      <c r="N591" s="4">
        <f t="shared" si="120"/>
        <v>0</v>
      </c>
      <c r="O591" s="4">
        <f t="shared" si="121"/>
        <v>1</v>
      </c>
      <c r="P591" s="4">
        <f t="shared" si="122"/>
        <v>72</v>
      </c>
      <c r="Q591" s="4">
        <f t="shared" si="123"/>
        <v>24</v>
      </c>
      <c r="R591" s="8">
        <f t="shared" si="124"/>
        <v>0</v>
      </c>
      <c r="S591" s="8">
        <f t="shared" si="125"/>
        <v>0</v>
      </c>
      <c r="T591" s="8">
        <f t="shared" si="126"/>
        <v>0</v>
      </c>
      <c r="U591" s="8">
        <f t="shared" si="127"/>
        <v>0</v>
      </c>
      <c r="V591" s="8">
        <f t="shared" si="128"/>
        <v>0</v>
      </c>
    </row>
    <row r="592" spans="1:22" x14ac:dyDescent="0.25">
      <c r="A592" t="s">
        <v>818</v>
      </c>
      <c r="B592">
        <v>2017</v>
      </c>
      <c r="C592">
        <v>2018</v>
      </c>
      <c r="E592" s="7">
        <v>0</v>
      </c>
      <c r="F592" s="7">
        <v>0</v>
      </c>
      <c r="G592" s="7">
        <v>65.923258981488061</v>
      </c>
      <c r="H592" s="7">
        <v>53.311828771730042</v>
      </c>
      <c r="I592" s="4">
        <f>1</f>
        <v>1</v>
      </c>
      <c r="J592" s="4">
        <f t="shared" si="129"/>
        <v>1</v>
      </c>
      <c r="K592" s="4">
        <f t="shared" si="117"/>
        <v>0</v>
      </c>
      <c r="L592" s="4">
        <f t="shared" si="118"/>
        <v>0</v>
      </c>
      <c r="M592" s="4">
        <f t="shared" si="119"/>
        <v>0</v>
      </c>
      <c r="N592" s="4">
        <f t="shared" si="120"/>
        <v>0</v>
      </c>
      <c r="O592" s="4">
        <f t="shared" si="121"/>
        <v>0</v>
      </c>
      <c r="P592" s="4">
        <f t="shared" si="122"/>
        <v>24</v>
      </c>
      <c r="Q592" s="4">
        <f t="shared" si="123"/>
        <v>-24204</v>
      </c>
      <c r="R592" s="8">
        <f t="shared" si="124"/>
        <v>0</v>
      </c>
      <c r="S592" s="8">
        <f t="shared" si="125"/>
        <v>0</v>
      </c>
      <c r="T592" s="8">
        <f t="shared" si="126"/>
        <v>0</v>
      </c>
      <c r="U592" s="8">
        <f t="shared" si="127"/>
        <v>0</v>
      </c>
      <c r="V592" s="8">
        <f t="shared" si="128"/>
        <v>0</v>
      </c>
    </row>
    <row r="593" spans="1:22" x14ac:dyDescent="0.25">
      <c r="A593" t="s">
        <v>819</v>
      </c>
      <c r="B593">
        <v>2011</v>
      </c>
      <c r="C593">
        <v>2018</v>
      </c>
      <c r="D593">
        <v>2018</v>
      </c>
      <c r="E593" s="7">
        <v>0</v>
      </c>
      <c r="F593" s="7">
        <v>0.99982436633346317</v>
      </c>
      <c r="G593" s="7">
        <v>0</v>
      </c>
      <c r="H593" s="7">
        <v>0</v>
      </c>
      <c r="I593" s="4">
        <f>1</f>
        <v>1</v>
      </c>
      <c r="J593" s="4">
        <f t="shared" si="129"/>
        <v>0</v>
      </c>
      <c r="K593" s="4">
        <f t="shared" si="117"/>
        <v>1</v>
      </c>
      <c r="L593" s="4">
        <f t="shared" si="118"/>
        <v>0</v>
      </c>
      <c r="M593" s="4">
        <f t="shared" si="119"/>
        <v>0</v>
      </c>
      <c r="N593" s="4">
        <f t="shared" si="120"/>
        <v>1</v>
      </c>
      <c r="O593" s="4">
        <f t="shared" si="121"/>
        <v>0</v>
      </c>
      <c r="P593" s="4">
        <f t="shared" si="122"/>
        <v>96</v>
      </c>
      <c r="Q593" s="4">
        <f t="shared" si="123"/>
        <v>12</v>
      </c>
      <c r="R593" s="8">
        <f t="shared" si="124"/>
        <v>0</v>
      </c>
      <c r="S593" s="8">
        <f t="shared" si="125"/>
        <v>0</v>
      </c>
      <c r="T593" s="8">
        <f t="shared" si="126"/>
        <v>0</v>
      </c>
      <c r="U593" s="8">
        <f t="shared" si="127"/>
        <v>0</v>
      </c>
      <c r="V593" s="8">
        <f t="shared" si="128"/>
        <v>0.99982436633346317</v>
      </c>
    </row>
    <row r="594" spans="1:22" x14ac:dyDescent="0.25">
      <c r="A594" t="s">
        <v>820</v>
      </c>
      <c r="B594">
        <v>2014</v>
      </c>
      <c r="C594">
        <v>2018</v>
      </c>
      <c r="D594">
        <v>2019</v>
      </c>
      <c r="E594" s="7">
        <v>0</v>
      </c>
      <c r="F594" s="7">
        <v>3.6643346072770018</v>
      </c>
      <c r="G594" s="7">
        <v>0</v>
      </c>
      <c r="H594" s="7">
        <v>0</v>
      </c>
      <c r="I594" s="4">
        <f>1</f>
        <v>1</v>
      </c>
      <c r="J594" s="4">
        <f t="shared" si="129"/>
        <v>0</v>
      </c>
      <c r="K594" s="4">
        <f t="shared" si="117"/>
        <v>1</v>
      </c>
      <c r="L594" s="4">
        <f t="shared" si="118"/>
        <v>0</v>
      </c>
      <c r="M594" s="4">
        <f t="shared" si="119"/>
        <v>0</v>
      </c>
      <c r="N594" s="4">
        <f t="shared" si="120"/>
        <v>1</v>
      </c>
      <c r="O594" s="4">
        <f t="shared" si="121"/>
        <v>0</v>
      </c>
      <c r="P594" s="4">
        <f t="shared" si="122"/>
        <v>60</v>
      </c>
      <c r="Q594" s="4">
        <f t="shared" si="123"/>
        <v>24</v>
      </c>
      <c r="R594" s="8">
        <f t="shared" si="124"/>
        <v>0</v>
      </c>
      <c r="S594" s="8">
        <f t="shared" si="125"/>
        <v>0</v>
      </c>
      <c r="T594" s="8">
        <f t="shared" si="126"/>
        <v>0</v>
      </c>
      <c r="U594" s="8">
        <f t="shared" si="127"/>
        <v>0</v>
      </c>
      <c r="V594" s="8">
        <f t="shared" si="128"/>
        <v>3.6643346072770018</v>
      </c>
    </row>
    <row r="595" spans="1:22" x14ac:dyDescent="0.25">
      <c r="A595" t="s">
        <v>821</v>
      </c>
      <c r="B595">
        <v>2015</v>
      </c>
      <c r="C595">
        <v>2018</v>
      </c>
      <c r="D595">
        <v>2018</v>
      </c>
      <c r="E595" s="7">
        <v>0</v>
      </c>
      <c r="F595" s="7">
        <v>1.3228450541884929</v>
      </c>
      <c r="G595" s="7">
        <v>0</v>
      </c>
      <c r="H595" s="7">
        <v>0</v>
      </c>
      <c r="I595" s="4">
        <f>1</f>
        <v>1</v>
      </c>
      <c r="J595" s="4">
        <f t="shared" si="129"/>
        <v>0</v>
      </c>
      <c r="K595" s="4">
        <f t="shared" si="117"/>
        <v>1</v>
      </c>
      <c r="L595" s="4">
        <f t="shared" si="118"/>
        <v>0</v>
      </c>
      <c r="M595" s="4">
        <f t="shared" si="119"/>
        <v>0</v>
      </c>
      <c r="N595" s="4">
        <f t="shared" si="120"/>
        <v>1</v>
      </c>
      <c r="O595" s="4">
        <f t="shared" si="121"/>
        <v>0</v>
      </c>
      <c r="P595" s="4">
        <f t="shared" si="122"/>
        <v>48</v>
      </c>
      <c r="Q595" s="4">
        <f t="shared" si="123"/>
        <v>12</v>
      </c>
      <c r="R595" s="8">
        <f t="shared" si="124"/>
        <v>0</v>
      </c>
      <c r="S595" s="8">
        <f t="shared" si="125"/>
        <v>0</v>
      </c>
      <c r="T595" s="8">
        <f t="shared" si="126"/>
        <v>0</v>
      </c>
      <c r="U595" s="8">
        <f t="shared" si="127"/>
        <v>0</v>
      </c>
      <c r="V595" s="8">
        <f t="shared" si="128"/>
        <v>1.3228450541884929</v>
      </c>
    </row>
    <row r="596" spans="1:22" x14ac:dyDescent="0.25">
      <c r="A596" t="s">
        <v>822</v>
      </c>
      <c r="B596">
        <v>2012</v>
      </c>
      <c r="C596">
        <v>2018</v>
      </c>
      <c r="D596">
        <v>2019</v>
      </c>
      <c r="E596" s="7">
        <v>0</v>
      </c>
      <c r="F596" s="7">
        <v>4.1113717201189255</v>
      </c>
      <c r="G596" s="7">
        <v>0</v>
      </c>
      <c r="H596" s="7">
        <v>0</v>
      </c>
      <c r="I596" s="4">
        <f>1</f>
        <v>1</v>
      </c>
      <c r="J596" s="4">
        <f t="shared" si="129"/>
        <v>0</v>
      </c>
      <c r="K596" s="4">
        <f t="shared" si="117"/>
        <v>1</v>
      </c>
      <c r="L596" s="4">
        <f t="shared" si="118"/>
        <v>0</v>
      </c>
      <c r="M596" s="4">
        <f t="shared" si="119"/>
        <v>0</v>
      </c>
      <c r="N596" s="4">
        <f t="shared" si="120"/>
        <v>1</v>
      </c>
      <c r="O596" s="4">
        <f t="shared" si="121"/>
        <v>0</v>
      </c>
      <c r="P596" s="4">
        <f t="shared" si="122"/>
        <v>84</v>
      </c>
      <c r="Q596" s="4">
        <f t="shared" si="123"/>
        <v>24</v>
      </c>
      <c r="R596" s="8">
        <f t="shared" si="124"/>
        <v>0</v>
      </c>
      <c r="S596" s="8">
        <f t="shared" si="125"/>
        <v>0</v>
      </c>
      <c r="T596" s="8">
        <f t="shared" si="126"/>
        <v>0</v>
      </c>
      <c r="U596" s="8">
        <f t="shared" si="127"/>
        <v>0</v>
      </c>
      <c r="V596" s="8">
        <f t="shared" si="128"/>
        <v>4.1113717201189255</v>
      </c>
    </row>
    <row r="597" spans="1:22" x14ac:dyDescent="0.25">
      <c r="A597" t="s">
        <v>823</v>
      </c>
      <c r="B597">
        <v>2015</v>
      </c>
      <c r="C597">
        <v>2018</v>
      </c>
      <c r="D597">
        <v>2018</v>
      </c>
      <c r="E597" s="7">
        <v>0</v>
      </c>
      <c r="F597" s="7">
        <v>2.2800412286786553</v>
      </c>
      <c r="G597" s="7">
        <v>0</v>
      </c>
      <c r="H597" s="7">
        <v>0</v>
      </c>
      <c r="I597" s="4">
        <f>1</f>
        <v>1</v>
      </c>
      <c r="J597" s="4">
        <f t="shared" si="129"/>
        <v>0</v>
      </c>
      <c r="K597" s="4">
        <f t="shared" si="117"/>
        <v>1</v>
      </c>
      <c r="L597" s="4">
        <f t="shared" si="118"/>
        <v>0</v>
      </c>
      <c r="M597" s="4">
        <f t="shared" si="119"/>
        <v>0</v>
      </c>
      <c r="N597" s="4">
        <f t="shared" si="120"/>
        <v>1</v>
      </c>
      <c r="O597" s="4">
        <f t="shared" si="121"/>
        <v>0</v>
      </c>
      <c r="P597" s="4">
        <f t="shared" si="122"/>
        <v>48</v>
      </c>
      <c r="Q597" s="4">
        <f t="shared" si="123"/>
        <v>12</v>
      </c>
      <c r="R597" s="8">
        <f t="shared" si="124"/>
        <v>0</v>
      </c>
      <c r="S597" s="8">
        <f t="shared" si="125"/>
        <v>0</v>
      </c>
      <c r="T597" s="8">
        <f t="shared" si="126"/>
        <v>0</v>
      </c>
      <c r="U597" s="8">
        <f t="shared" si="127"/>
        <v>0</v>
      </c>
      <c r="V597" s="8">
        <f t="shared" si="128"/>
        <v>2.2800412286786553</v>
      </c>
    </row>
    <row r="598" spans="1:22" x14ac:dyDescent="0.25">
      <c r="A598" t="s">
        <v>824</v>
      </c>
      <c r="B598">
        <v>2013</v>
      </c>
      <c r="C598">
        <v>2018</v>
      </c>
      <c r="E598" s="7">
        <v>0</v>
      </c>
      <c r="F598" s="7">
        <v>0</v>
      </c>
      <c r="G598" s="7">
        <v>38.851394586344909</v>
      </c>
      <c r="H598" s="7">
        <v>21.357057068223703</v>
      </c>
      <c r="I598" s="4">
        <f>1</f>
        <v>1</v>
      </c>
      <c r="J598" s="4">
        <f t="shared" si="129"/>
        <v>1</v>
      </c>
      <c r="K598" s="4">
        <f t="shared" si="117"/>
        <v>0</v>
      </c>
      <c r="L598" s="4">
        <f t="shared" si="118"/>
        <v>0</v>
      </c>
      <c r="M598" s="4">
        <f t="shared" si="119"/>
        <v>0</v>
      </c>
      <c r="N598" s="4">
        <f t="shared" si="120"/>
        <v>0</v>
      </c>
      <c r="O598" s="4">
        <f t="shared" si="121"/>
        <v>0</v>
      </c>
      <c r="P598" s="4">
        <f t="shared" si="122"/>
        <v>72</v>
      </c>
      <c r="Q598" s="4">
        <f t="shared" si="123"/>
        <v>-24204</v>
      </c>
      <c r="R598" s="8">
        <f t="shared" si="124"/>
        <v>0</v>
      </c>
      <c r="S598" s="8">
        <f t="shared" si="125"/>
        <v>0</v>
      </c>
      <c r="T598" s="8">
        <f t="shared" si="126"/>
        <v>0</v>
      </c>
      <c r="U598" s="8">
        <f t="shared" si="127"/>
        <v>0</v>
      </c>
      <c r="V598" s="8">
        <f t="shared" si="128"/>
        <v>0</v>
      </c>
    </row>
    <row r="599" spans="1:22" x14ac:dyDescent="0.25">
      <c r="A599" t="s">
        <v>825</v>
      </c>
      <c r="B599">
        <v>2014</v>
      </c>
      <c r="C599">
        <v>2018</v>
      </c>
      <c r="D599">
        <v>2018</v>
      </c>
      <c r="E599" s="7">
        <v>0</v>
      </c>
      <c r="F599" s="7">
        <v>0</v>
      </c>
      <c r="G599" s="7">
        <v>0</v>
      </c>
      <c r="H599" s="7">
        <v>0</v>
      </c>
      <c r="I599" s="4">
        <f>1</f>
        <v>1</v>
      </c>
      <c r="J599" s="4">
        <f t="shared" si="129"/>
        <v>0</v>
      </c>
      <c r="K599" s="4">
        <f t="shared" si="117"/>
        <v>1</v>
      </c>
      <c r="L599" s="4">
        <f t="shared" si="118"/>
        <v>0</v>
      </c>
      <c r="M599" s="4">
        <f t="shared" si="119"/>
        <v>0</v>
      </c>
      <c r="N599" s="4">
        <f t="shared" si="120"/>
        <v>0</v>
      </c>
      <c r="O599" s="4">
        <f t="shared" si="121"/>
        <v>1</v>
      </c>
      <c r="P599" s="4">
        <f t="shared" si="122"/>
        <v>60</v>
      </c>
      <c r="Q599" s="4">
        <f t="shared" si="123"/>
        <v>12</v>
      </c>
      <c r="R599" s="8">
        <f t="shared" si="124"/>
        <v>0</v>
      </c>
      <c r="S599" s="8">
        <f t="shared" si="125"/>
        <v>0</v>
      </c>
      <c r="T599" s="8">
        <f t="shared" si="126"/>
        <v>0</v>
      </c>
      <c r="U599" s="8">
        <f t="shared" si="127"/>
        <v>0</v>
      </c>
      <c r="V599" s="8">
        <f t="shared" si="128"/>
        <v>0</v>
      </c>
    </row>
    <row r="600" spans="1:22" x14ac:dyDescent="0.25">
      <c r="A600" t="s">
        <v>826</v>
      </c>
      <c r="B600">
        <v>2015</v>
      </c>
      <c r="C600">
        <v>2018</v>
      </c>
      <c r="E600" s="7">
        <v>0</v>
      </c>
      <c r="F600" s="7">
        <v>0</v>
      </c>
      <c r="G600" s="7">
        <v>42.357790620795342</v>
      </c>
      <c r="H600" s="7">
        <v>21.221411414739876</v>
      </c>
      <c r="I600" s="4">
        <f>1</f>
        <v>1</v>
      </c>
      <c r="J600" s="4">
        <f t="shared" si="129"/>
        <v>1</v>
      </c>
      <c r="K600" s="4">
        <f t="shared" si="117"/>
        <v>0</v>
      </c>
      <c r="L600" s="4">
        <f t="shared" si="118"/>
        <v>0</v>
      </c>
      <c r="M600" s="4">
        <f t="shared" si="119"/>
        <v>0</v>
      </c>
      <c r="N600" s="4">
        <f t="shared" si="120"/>
        <v>0</v>
      </c>
      <c r="O600" s="4">
        <f t="shared" si="121"/>
        <v>0</v>
      </c>
      <c r="P600" s="4">
        <f t="shared" si="122"/>
        <v>48</v>
      </c>
      <c r="Q600" s="4">
        <f t="shared" si="123"/>
        <v>-24204</v>
      </c>
      <c r="R600" s="8">
        <f t="shared" si="124"/>
        <v>0</v>
      </c>
      <c r="S600" s="8">
        <f t="shared" si="125"/>
        <v>0</v>
      </c>
      <c r="T600" s="8">
        <f t="shared" si="126"/>
        <v>0</v>
      </c>
      <c r="U600" s="8">
        <f t="shared" si="127"/>
        <v>0</v>
      </c>
      <c r="V600" s="8">
        <f t="shared" si="128"/>
        <v>0</v>
      </c>
    </row>
    <row r="601" spans="1:22" x14ac:dyDescent="0.25">
      <c r="A601" t="s">
        <v>827</v>
      </c>
      <c r="B601">
        <v>2015</v>
      </c>
      <c r="C601">
        <v>2018</v>
      </c>
      <c r="D601">
        <v>2019</v>
      </c>
      <c r="E601" s="7">
        <v>0</v>
      </c>
      <c r="F601" s="7">
        <v>0</v>
      </c>
      <c r="G601" s="7">
        <v>0</v>
      </c>
      <c r="H601" s="7">
        <v>0</v>
      </c>
      <c r="I601" s="4">
        <f>1</f>
        <v>1</v>
      </c>
      <c r="J601" s="4">
        <f t="shared" si="129"/>
        <v>0</v>
      </c>
      <c r="K601" s="4">
        <f t="shared" si="117"/>
        <v>1</v>
      </c>
      <c r="L601" s="4">
        <f t="shared" si="118"/>
        <v>0</v>
      </c>
      <c r="M601" s="4">
        <f t="shared" si="119"/>
        <v>0</v>
      </c>
      <c r="N601" s="4">
        <f t="shared" si="120"/>
        <v>0</v>
      </c>
      <c r="O601" s="4">
        <f t="shared" si="121"/>
        <v>1</v>
      </c>
      <c r="P601" s="4">
        <f t="shared" si="122"/>
        <v>48</v>
      </c>
      <c r="Q601" s="4">
        <f t="shared" si="123"/>
        <v>24</v>
      </c>
      <c r="R601" s="8">
        <f t="shared" si="124"/>
        <v>0</v>
      </c>
      <c r="S601" s="8">
        <f t="shared" si="125"/>
        <v>0</v>
      </c>
      <c r="T601" s="8">
        <f t="shared" si="126"/>
        <v>0</v>
      </c>
      <c r="U601" s="8">
        <f t="shared" si="127"/>
        <v>0</v>
      </c>
      <c r="V601" s="8">
        <f t="shared" si="128"/>
        <v>0</v>
      </c>
    </row>
    <row r="602" spans="1:22" x14ac:dyDescent="0.25">
      <c r="A602" t="s">
        <v>828</v>
      </c>
      <c r="B602">
        <v>2014</v>
      </c>
      <c r="C602">
        <v>2018</v>
      </c>
      <c r="D602">
        <v>2018</v>
      </c>
      <c r="E602" s="7">
        <v>0</v>
      </c>
      <c r="F602" s="7">
        <v>1.9878032001604984</v>
      </c>
      <c r="G602" s="7">
        <v>0</v>
      </c>
      <c r="H602" s="7">
        <v>0</v>
      </c>
      <c r="I602" s="4">
        <f>1</f>
        <v>1</v>
      </c>
      <c r="J602" s="4">
        <f t="shared" si="129"/>
        <v>0</v>
      </c>
      <c r="K602" s="4">
        <f t="shared" si="117"/>
        <v>1</v>
      </c>
      <c r="L602" s="4">
        <f t="shared" si="118"/>
        <v>0</v>
      </c>
      <c r="M602" s="4">
        <f t="shared" si="119"/>
        <v>0</v>
      </c>
      <c r="N602" s="4">
        <f t="shared" si="120"/>
        <v>1</v>
      </c>
      <c r="O602" s="4">
        <f t="shared" si="121"/>
        <v>0</v>
      </c>
      <c r="P602" s="4">
        <f t="shared" si="122"/>
        <v>60</v>
      </c>
      <c r="Q602" s="4">
        <f t="shared" si="123"/>
        <v>12</v>
      </c>
      <c r="R602" s="8">
        <f t="shared" si="124"/>
        <v>0</v>
      </c>
      <c r="S602" s="8">
        <f t="shared" si="125"/>
        <v>0</v>
      </c>
      <c r="T602" s="8">
        <f t="shared" si="126"/>
        <v>0</v>
      </c>
      <c r="U602" s="8">
        <f t="shared" si="127"/>
        <v>0</v>
      </c>
      <c r="V602" s="8">
        <f t="shared" si="128"/>
        <v>1.9878032001604984</v>
      </c>
    </row>
    <row r="603" spans="1:22" x14ac:dyDescent="0.25">
      <c r="A603" t="s">
        <v>829</v>
      </c>
      <c r="B603">
        <v>2015</v>
      </c>
      <c r="C603">
        <v>2018</v>
      </c>
      <c r="E603" s="7">
        <v>0</v>
      </c>
      <c r="F603" s="7">
        <v>0</v>
      </c>
      <c r="G603" s="7">
        <v>74.788316863919647</v>
      </c>
      <c r="H603" s="7">
        <v>35.877223794496658</v>
      </c>
      <c r="I603" s="4">
        <f>1</f>
        <v>1</v>
      </c>
      <c r="J603" s="4">
        <f t="shared" si="129"/>
        <v>1</v>
      </c>
      <c r="K603" s="4">
        <f t="shared" si="117"/>
        <v>0</v>
      </c>
      <c r="L603" s="4">
        <f t="shared" si="118"/>
        <v>0</v>
      </c>
      <c r="M603" s="4">
        <f t="shared" si="119"/>
        <v>0</v>
      </c>
      <c r="N603" s="4">
        <f t="shared" si="120"/>
        <v>0</v>
      </c>
      <c r="O603" s="4">
        <f t="shared" si="121"/>
        <v>0</v>
      </c>
      <c r="P603" s="4">
        <f t="shared" si="122"/>
        <v>48</v>
      </c>
      <c r="Q603" s="4">
        <f t="shared" si="123"/>
        <v>-24204</v>
      </c>
      <c r="R603" s="8">
        <f t="shared" si="124"/>
        <v>0</v>
      </c>
      <c r="S603" s="8">
        <f t="shared" si="125"/>
        <v>0</v>
      </c>
      <c r="T603" s="8">
        <f t="shared" si="126"/>
        <v>0</v>
      </c>
      <c r="U603" s="8">
        <f t="shared" si="127"/>
        <v>0</v>
      </c>
      <c r="V603" s="8">
        <f t="shared" si="128"/>
        <v>0</v>
      </c>
    </row>
    <row r="604" spans="1:22" x14ac:dyDescent="0.25">
      <c r="A604" t="s">
        <v>830</v>
      </c>
      <c r="B604">
        <v>2015</v>
      </c>
      <c r="C604">
        <v>2018</v>
      </c>
      <c r="E604" s="7">
        <v>16.791486308061394</v>
      </c>
      <c r="F604" s="7">
        <v>6.6222775123739481</v>
      </c>
      <c r="G604" s="7">
        <v>89.01527566330185</v>
      </c>
      <c r="H604" s="7">
        <v>30.075167410572348</v>
      </c>
      <c r="I604" s="4">
        <f>1</f>
        <v>1</v>
      </c>
      <c r="J604" s="4">
        <f t="shared" si="129"/>
        <v>1</v>
      </c>
      <c r="K604" s="4">
        <f t="shared" si="117"/>
        <v>0</v>
      </c>
      <c r="L604" s="4">
        <f t="shared" si="118"/>
        <v>0</v>
      </c>
      <c r="M604" s="4">
        <f t="shared" si="119"/>
        <v>0</v>
      </c>
      <c r="N604" s="4">
        <f t="shared" si="120"/>
        <v>0</v>
      </c>
      <c r="O604" s="4">
        <f t="shared" si="121"/>
        <v>0</v>
      </c>
      <c r="P604" s="4">
        <f t="shared" si="122"/>
        <v>48</v>
      </c>
      <c r="Q604" s="4">
        <f t="shared" si="123"/>
        <v>-24204</v>
      </c>
      <c r="R604" s="8">
        <f t="shared" si="124"/>
        <v>0</v>
      </c>
      <c r="S604" s="8">
        <f t="shared" si="125"/>
        <v>0</v>
      </c>
      <c r="T604" s="8">
        <f t="shared" si="126"/>
        <v>0</v>
      </c>
      <c r="U604" s="8">
        <f t="shared" si="127"/>
        <v>0</v>
      </c>
      <c r="V604" s="8">
        <f t="shared" si="128"/>
        <v>0</v>
      </c>
    </row>
    <row r="605" spans="1:22" x14ac:dyDescent="0.25">
      <c r="A605" t="s">
        <v>831</v>
      </c>
      <c r="B605">
        <v>2010</v>
      </c>
      <c r="C605">
        <v>2018</v>
      </c>
      <c r="D605">
        <v>2018</v>
      </c>
      <c r="E605" s="7">
        <v>0</v>
      </c>
      <c r="F605" s="7">
        <v>0</v>
      </c>
      <c r="G605" s="7">
        <v>0</v>
      </c>
      <c r="H605" s="7">
        <v>0</v>
      </c>
      <c r="I605" s="4">
        <f>1</f>
        <v>1</v>
      </c>
      <c r="J605" s="4">
        <f t="shared" si="129"/>
        <v>0</v>
      </c>
      <c r="K605" s="4">
        <f t="shared" si="117"/>
        <v>1</v>
      </c>
      <c r="L605" s="4">
        <f t="shared" si="118"/>
        <v>0</v>
      </c>
      <c r="M605" s="4">
        <f t="shared" si="119"/>
        <v>0</v>
      </c>
      <c r="N605" s="4">
        <f t="shared" si="120"/>
        <v>0</v>
      </c>
      <c r="O605" s="4">
        <f t="shared" si="121"/>
        <v>1</v>
      </c>
      <c r="P605" s="4">
        <f t="shared" si="122"/>
        <v>108</v>
      </c>
      <c r="Q605" s="4">
        <f t="shared" si="123"/>
        <v>12</v>
      </c>
      <c r="R605" s="8">
        <f t="shared" si="124"/>
        <v>0</v>
      </c>
      <c r="S605" s="8">
        <f t="shared" si="125"/>
        <v>0</v>
      </c>
      <c r="T605" s="8">
        <f t="shared" si="126"/>
        <v>0</v>
      </c>
      <c r="U605" s="8">
        <f t="shared" si="127"/>
        <v>0</v>
      </c>
      <c r="V605" s="8">
        <f t="shared" si="128"/>
        <v>0</v>
      </c>
    </row>
    <row r="606" spans="1:22" x14ac:dyDescent="0.25">
      <c r="A606" t="s">
        <v>832</v>
      </c>
      <c r="B606">
        <v>2016</v>
      </c>
      <c r="C606">
        <v>2019</v>
      </c>
      <c r="D606">
        <v>2019</v>
      </c>
      <c r="E606" s="7">
        <v>0</v>
      </c>
      <c r="F606" s="7">
        <v>0.83095947020737937</v>
      </c>
      <c r="G606" s="7">
        <v>0</v>
      </c>
      <c r="H606" s="7">
        <v>0</v>
      </c>
      <c r="I606" s="4">
        <f>1</f>
        <v>1</v>
      </c>
      <c r="J606" s="4">
        <f t="shared" si="129"/>
        <v>0</v>
      </c>
      <c r="K606" s="4">
        <f t="shared" si="117"/>
        <v>1</v>
      </c>
      <c r="L606" s="4">
        <f t="shared" si="118"/>
        <v>0</v>
      </c>
      <c r="M606" s="4">
        <f t="shared" si="119"/>
        <v>0</v>
      </c>
      <c r="N606" s="4">
        <f t="shared" si="120"/>
        <v>1</v>
      </c>
      <c r="O606" s="4">
        <f t="shared" si="121"/>
        <v>0</v>
      </c>
      <c r="P606" s="4">
        <f t="shared" si="122"/>
        <v>48</v>
      </c>
      <c r="Q606" s="4">
        <f t="shared" si="123"/>
        <v>12</v>
      </c>
      <c r="R606" s="8">
        <f t="shared" si="124"/>
        <v>0</v>
      </c>
      <c r="S606" s="8">
        <f t="shared" si="125"/>
        <v>0</v>
      </c>
      <c r="T606" s="8">
        <f t="shared" si="126"/>
        <v>0</v>
      </c>
      <c r="U606" s="8">
        <f t="shared" si="127"/>
        <v>0</v>
      </c>
      <c r="V606" s="8">
        <f t="shared" si="128"/>
        <v>0.83095947020737937</v>
      </c>
    </row>
    <row r="607" spans="1:22" x14ac:dyDescent="0.25">
      <c r="A607" t="s">
        <v>833</v>
      </c>
      <c r="B607">
        <v>2015</v>
      </c>
      <c r="C607">
        <v>2019</v>
      </c>
      <c r="D607">
        <v>2019</v>
      </c>
      <c r="E607" s="7">
        <v>0</v>
      </c>
      <c r="F607" s="7">
        <v>0.89374532510815141</v>
      </c>
      <c r="G607" s="7">
        <v>0</v>
      </c>
      <c r="H607" s="7">
        <v>0</v>
      </c>
      <c r="I607" s="4">
        <f>1</f>
        <v>1</v>
      </c>
      <c r="J607" s="4">
        <f t="shared" si="129"/>
        <v>0</v>
      </c>
      <c r="K607" s="4">
        <f t="shared" si="117"/>
        <v>1</v>
      </c>
      <c r="L607" s="4">
        <f t="shared" si="118"/>
        <v>0</v>
      </c>
      <c r="M607" s="4">
        <f t="shared" si="119"/>
        <v>0</v>
      </c>
      <c r="N607" s="4">
        <f t="shared" si="120"/>
        <v>1</v>
      </c>
      <c r="O607" s="4">
        <f t="shared" si="121"/>
        <v>0</v>
      </c>
      <c r="P607" s="4">
        <f t="shared" si="122"/>
        <v>60</v>
      </c>
      <c r="Q607" s="4">
        <f t="shared" si="123"/>
        <v>12</v>
      </c>
      <c r="R607" s="8">
        <f t="shared" si="124"/>
        <v>0</v>
      </c>
      <c r="S607" s="8">
        <f t="shared" si="125"/>
        <v>0</v>
      </c>
      <c r="T607" s="8">
        <f t="shared" si="126"/>
        <v>0</v>
      </c>
      <c r="U607" s="8">
        <f t="shared" si="127"/>
        <v>0</v>
      </c>
      <c r="V607" s="8">
        <f t="shared" si="128"/>
        <v>0.89374532510815141</v>
      </c>
    </row>
    <row r="608" spans="1:22" x14ac:dyDescent="0.25">
      <c r="A608" t="s">
        <v>834</v>
      </c>
      <c r="B608">
        <v>2018</v>
      </c>
      <c r="C608">
        <v>2019</v>
      </c>
      <c r="D608">
        <v>2019</v>
      </c>
      <c r="E608" s="7">
        <v>0</v>
      </c>
      <c r="F608" s="7">
        <v>0.51965168938249473</v>
      </c>
      <c r="G608" s="7">
        <v>0</v>
      </c>
      <c r="H608" s="7">
        <v>0</v>
      </c>
      <c r="I608" s="4">
        <f>1</f>
        <v>1</v>
      </c>
      <c r="J608" s="4">
        <f t="shared" si="129"/>
        <v>0</v>
      </c>
      <c r="K608" s="4">
        <f t="shared" si="117"/>
        <v>1</v>
      </c>
      <c r="L608" s="4">
        <f t="shared" si="118"/>
        <v>0</v>
      </c>
      <c r="M608" s="4">
        <f t="shared" si="119"/>
        <v>0</v>
      </c>
      <c r="N608" s="4">
        <f t="shared" si="120"/>
        <v>1</v>
      </c>
      <c r="O608" s="4">
        <f t="shared" si="121"/>
        <v>0</v>
      </c>
      <c r="P608" s="4">
        <f t="shared" si="122"/>
        <v>24</v>
      </c>
      <c r="Q608" s="4">
        <f t="shared" si="123"/>
        <v>12</v>
      </c>
      <c r="R608" s="8">
        <f t="shared" si="124"/>
        <v>0</v>
      </c>
      <c r="S608" s="8">
        <f t="shared" si="125"/>
        <v>0</v>
      </c>
      <c r="T608" s="8">
        <f t="shared" si="126"/>
        <v>0</v>
      </c>
      <c r="U608" s="8">
        <f t="shared" si="127"/>
        <v>0</v>
      </c>
      <c r="V608" s="8">
        <f t="shared" si="128"/>
        <v>0.51965168938249473</v>
      </c>
    </row>
    <row r="609" spans="1:22" x14ac:dyDescent="0.25">
      <c r="A609" t="s">
        <v>835</v>
      </c>
      <c r="B609">
        <v>2015</v>
      </c>
      <c r="C609">
        <v>2019</v>
      </c>
      <c r="D609">
        <v>2019</v>
      </c>
      <c r="E609" s="7">
        <v>0</v>
      </c>
      <c r="F609" s="7">
        <v>0</v>
      </c>
      <c r="G609" s="7">
        <v>0</v>
      </c>
      <c r="H609" s="7">
        <v>0</v>
      </c>
      <c r="I609" s="4">
        <f>1</f>
        <v>1</v>
      </c>
      <c r="J609" s="4">
        <f t="shared" si="129"/>
        <v>0</v>
      </c>
      <c r="K609" s="4">
        <f t="shared" si="117"/>
        <v>1</v>
      </c>
      <c r="L609" s="4">
        <f t="shared" si="118"/>
        <v>0</v>
      </c>
      <c r="M609" s="4">
        <f t="shared" si="119"/>
        <v>0</v>
      </c>
      <c r="N609" s="4">
        <f t="shared" si="120"/>
        <v>0</v>
      </c>
      <c r="O609" s="4">
        <f t="shared" si="121"/>
        <v>1</v>
      </c>
      <c r="P609" s="4">
        <f t="shared" si="122"/>
        <v>60</v>
      </c>
      <c r="Q609" s="4">
        <f t="shared" si="123"/>
        <v>12</v>
      </c>
      <c r="R609" s="8">
        <f t="shared" si="124"/>
        <v>0</v>
      </c>
      <c r="S609" s="8">
        <f t="shared" si="125"/>
        <v>0</v>
      </c>
      <c r="T609" s="8">
        <f t="shared" si="126"/>
        <v>0</v>
      </c>
      <c r="U609" s="8">
        <f t="shared" si="127"/>
        <v>0</v>
      </c>
      <c r="V609" s="8">
        <f t="shared" si="128"/>
        <v>0</v>
      </c>
    </row>
    <row r="610" spans="1:22" x14ac:dyDescent="0.25">
      <c r="A610" t="s">
        <v>836</v>
      </c>
      <c r="B610">
        <v>2015</v>
      </c>
      <c r="C610">
        <v>2019</v>
      </c>
      <c r="E610" s="7">
        <v>0</v>
      </c>
      <c r="F610" s="7">
        <v>0</v>
      </c>
      <c r="G610" s="7">
        <v>61.185177545010816</v>
      </c>
      <c r="H610" s="7">
        <v>33.382354508391984</v>
      </c>
      <c r="I610" s="4">
        <f>1</f>
        <v>1</v>
      </c>
      <c r="J610" s="4">
        <f t="shared" si="129"/>
        <v>1</v>
      </c>
      <c r="K610" s="4">
        <f t="shared" si="117"/>
        <v>0</v>
      </c>
      <c r="L610" s="4">
        <f t="shared" si="118"/>
        <v>0</v>
      </c>
      <c r="M610" s="4">
        <f t="shared" si="119"/>
        <v>0</v>
      </c>
      <c r="N610" s="4">
        <f t="shared" si="120"/>
        <v>0</v>
      </c>
      <c r="O610" s="4">
        <f t="shared" si="121"/>
        <v>0</v>
      </c>
      <c r="P610" s="4">
        <f t="shared" si="122"/>
        <v>60</v>
      </c>
      <c r="Q610" s="4">
        <f t="shared" si="123"/>
        <v>-24216</v>
      </c>
      <c r="R610" s="8">
        <f t="shared" si="124"/>
        <v>0</v>
      </c>
      <c r="S610" s="8">
        <f t="shared" si="125"/>
        <v>0</v>
      </c>
      <c r="T610" s="8">
        <f t="shared" si="126"/>
        <v>0</v>
      </c>
      <c r="U610" s="8">
        <f t="shared" si="127"/>
        <v>0</v>
      </c>
      <c r="V610" s="8">
        <f t="shared" si="128"/>
        <v>0</v>
      </c>
    </row>
    <row r="611" spans="1:22" x14ac:dyDescent="0.25">
      <c r="A611" t="s">
        <v>837</v>
      </c>
      <c r="B611">
        <v>2014</v>
      </c>
      <c r="C611">
        <v>2019</v>
      </c>
      <c r="D611">
        <v>2019</v>
      </c>
      <c r="E611" s="7">
        <v>0</v>
      </c>
      <c r="F611" s="7">
        <v>1.0946258014066372</v>
      </c>
      <c r="G611" s="7">
        <v>0</v>
      </c>
      <c r="H611" s="7">
        <v>0</v>
      </c>
      <c r="I611" s="4">
        <f>1</f>
        <v>1</v>
      </c>
      <c r="J611" s="4">
        <f t="shared" si="129"/>
        <v>0</v>
      </c>
      <c r="K611" s="4">
        <f t="shared" si="117"/>
        <v>1</v>
      </c>
      <c r="L611" s="4">
        <f t="shared" si="118"/>
        <v>0</v>
      </c>
      <c r="M611" s="4">
        <f t="shared" si="119"/>
        <v>0</v>
      </c>
      <c r="N611" s="4">
        <f t="shared" si="120"/>
        <v>1</v>
      </c>
      <c r="O611" s="4">
        <f t="shared" si="121"/>
        <v>0</v>
      </c>
      <c r="P611" s="4">
        <f t="shared" si="122"/>
        <v>72</v>
      </c>
      <c r="Q611" s="4">
        <f t="shared" si="123"/>
        <v>12</v>
      </c>
      <c r="R611" s="8">
        <f t="shared" si="124"/>
        <v>0</v>
      </c>
      <c r="S611" s="8">
        <f t="shared" si="125"/>
        <v>0</v>
      </c>
      <c r="T611" s="8">
        <f t="shared" si="126"/>
        <v>0</v>
      </c>
      <c r="U611" s="8">
        <f t="shared" si="127"/>
        <v>0</v>
      </c>
      <c r="V611" s="8">
        <f t="shared" si="128"/>
        <v>1.0946258014066372</v>
      </c>
    </row>
    <row r="612" spans="1:22" x14ac:dyDescent="0.25">
      <c r="A612" t="s">
        <v>838</v>
      </c>
      <c r="B612">
        <v>2014</v>
      </c>
      <c r="C612">
        <v>2019</v>
      </c>
      <c r="D612">
        <v>2019</v>
      </c>
      <c r="E612" s="7">
        <v>0</v>
      </c>
      <c r="F612" s="7">
        <v>0.54275580788877664</v>
      </c>
      <c r="G612" s="7">
        <v>0</v>
      </c>
      <c r="H612" s="7">
        <v>0</v>
      </c>
      <c r="I612" s="4">
        <f>1</f>
        <v>1</v>
      </c>
      <c r="J612" s="4">
        <f t="shared" si="129"/>
        <v>0</v>
      </c>
      <c r="K612" s="4">
        <f t="shared" si="117"/>
        <v>1</v>
      </c>
      <c r="L612" s="4">
        <f t="shared" si="118"/>
        <v>0</v>
      </c>
      <c r="M612" s="4">
        <f t="shared" si="119"/>
        <v>0</v>
      </c>
      <c r="N612" s="4">
        <f t="shared" si="120"/>
        <v>1</v>
      </c>
      <c r="O612" s="4">
        <f t="shared" si="121"/>
        <v>0</v>
      </c>
      <c r="P612" s="4">
        <f t="shared" si="122"/>
        <v>72</v>
      </c>
      <c r="Q612" s="4">
        <f t="shared" si="123"/>
        <v>12</v>
      </c>
      <c r="R612" s="8">
        <f t="shared" si="124"/>
        <v>0</v>
      </c>
      <c r="S612" s="8">
        <f t="shared" si="125"/>
        <v>0</v>
      </c>
      <c r="T612" s="8">
        <f t="shared" si="126"/>
        <v>0</v>
      </c>
      <c r="U612" s="8">
        <f t="shared" si="127"/>
        <v>0</v>
      </c>
      <c r="V612" s="8">
        <f t="shared" si="128"/>
        <v>0.54275580788877664</v>
      </c>
    </row>
    <row r="613" spans="1:22" x14ac:dyDescent="0.25">
      <c r="A613" t="s">
        <v>839</v>
      </c>
      <c r="B613">
        <v>2018</v>
      </c>
      <c r="C613">
        <v>2019</v>
      </c>
      <c r="D613">
        <v>2019</v>
      </c>
      <c r="E613" s="7">
        <v>0</v>
      </c>
      <c r="F613" s="7">
        <v>0</v>
      </c>
      <c r="G613" s="7">
        <v>0</v>
      </c>
      <c r="H613" s="7">
        <v>0</v>
      </c>
      <c r="I613" s="4">
        <f>1</f>
        <v>1</v>
      </c>
      <c r="J613" s="4">
        <f t="shared" si="129"/>
        <v>0</v>
      </c>
      <c r="K613" s="4">
        <f t="shared" si="117"/>
        <v>1</v>
      </c>
      <c r="L613" s="4">
        <f t="shared" si="118"/>
        <v>0</v>
      </c>
      <c r="M613" s="4">
        <f t="shared" si="119"/>
        <v>0</v>
      </c>
      <c r="N613" s="4">
        <f t="shared" si="120"/>
        <v>0</v>
      </c>
      <c r="O613" s="4">
        <f t="shared" si="121"/>
        <v>1</v>
      </c>
      <c r="P613" s="4">
        <f t="shared" si="122"/>
        <v>24</v>
      </c>
      <c r="Q613" s="4">
        <f t="shared" si="123"/>
        <v>12</v>
      </c>
      <c r="R613" s="8">
        <f t="shared" si="124"/>
        <v>0</v>
      </c>
      <c r="S613" s="8">
        <f t="shared" si="125"/>
        <v>0</v>
      </c>
      <c r="T613" s="8">
        <f t="shared" si="126"/>
        <v>0</v>
      </c>
      <c r="U613" s="8">
        <f t="shared" si="127"/>
        <v>0</v>
      </c>
      <c r="V613" s="8">
        <f t="shared" si="128"/>
        <v>0</v>
      </c>
    </row>
    <row r="614" spans="1:22" x14ac:dyDescent="0.25">
      <c r="A614" t="s">
        <v>840</v>
      </c>
      <c r="B614">
        <v>2014</v>
      </c>
      <c r="C614">
        <v>2019</v>
      </c>
      <c r="E614" s="7">
        <v>0</v>
      </c>
      <c r="F614" s="7">
        <v>0.81176771901507694</v>
      </c>
      <c r="G614" s="7">
        <v>0</v>
      </c>
      <c r="H614" s="7">
        <v>3.3684995095604338</v>
      </c>
      <c r="I614" s="4">
        <f>1</f>
        <v>1</v>
      </c>
      <c r="J614" s="4">
        <f t="shared" si="129"/>
        <v>1</v>
      </c>
      <c r="K614" s="4">
        <f t="shared" si="117"/>
        <v>0</v>
      </c>
      <c r="L614" s="4">
        <f t="shared" si="118"/>
        <v>0</v>
      </c>
      <c r="M614" s="4">
        <f t="shared" si="119"/>
        <v>0</v>
      </c>
      <c r="N614" s="4">
        <f t="shared" si="120"/>
        <v>0</v>
      </c>
      <c r="O614" s="4">
        <f t="shared" si="121"/>
        <v>0</v>
      </c>
      <c r="P614" s="4">
        <f t="shared" si="122"/>
        <v>72</v>
      </c>
      <c r="Q614" s="4">
        <f t="shared" si="123"/>
        <v>-24216</v>
      </c>
      <c r="R614" s="8">
        <f t="shared" si="124"/>
        <v>0</v>
      </c>
      <c r="S614" s="8">
        <f t="shared" si="125"/>
        <v>0</v>
      </c>
      <c r="T614" s="8">
        <f t="shared" si="126"/>
        <v>0</v>
      </c>
      <c r="U614" s="8">
        <f t="shared" si="127"/>
        <v>0</v>
      </c>
      <c r="V614" s="8">
        <f t="shared" si="128"/>
        <v>0</v>
      </c>
    </row>
    <row r="615" spans="1:22" x14ac:dyDescent="0.25">
      <c r="A615" t="s">
        <v>841</v>
      </c>
      <c r="B615">
        <v>2014</v>
      </c>
      <c r="C615">
        <v>2019</v>
      </c>
      <c r="E615" s="7">
        <v>0</v>
      </c>
      <c r="F615" s="7">
        <v>0</v>
      </c>
      <c r="G615" s="7">
        <v>33.713410225751112</v>
      </c>
      <c r="H615" s="7">
        <v>12.08136407876451</v>
      </c>
      <c r="I615" s="4">
        <f>1</f>
        <v>1</v>
      </c>
      <c r="J615" s="4">
        <f t="shared" si="129"/>
        <v>1</v>
      </c>
      <c r="K615" s="4">
        <f t="shared" si="117"/>
        <v>0</v>
      </c>
      <c r="L615" s="4">
        <f t="shared" si="118"/>
        <v>0</v>
      </c>
      <c r="M615" s="4">
        <f t="shared" si="119"/>
        <v>0</v>
      </c>
      <c r="N615" s="4">
        <f t="shared" si="120"/>
        <v>0</v>
      </c>
      <c r="O615" s="4">
        <f t="shared" si="121"/>
        <v>0</v>
      </c>
      <c r="P615" s="4">
        <f t="shared" si="122"/>
        <v>72</v>
      </c>
      <c r="Q615" s="4">
        <f t="shared" si="123"/>
        <v>-24216</v>
      </c>
      <c r="R615" s="8">
        <f t="shared" si="124"/>
        <v>0</v>
      </c>
      <c r="S615" s="8">
        <f t="shared" si="125"/>
        <v>0</v>
      </c>
      <c r="T615" s="8">
        <f t="shared" si="126"/>
        <v>0</v>
      </c>
      <c r="U615" s="8">
        <f t="shared" si="127"/>
        <v>0</v>
      </c>
      <c r="V615" s="8">
        <f t="shared" si="128"/>
        <v>0</v>
      </c>
    </row>
    <row r="616" spans="1:22" x14ac:dyDescent="0.25">
      <c r="A616" t="s">
        <v>842</v>
      </c>
      <c r="B616">
        <v>2015</v>
      </c>
      <c r="C616">
        <v>2019</v>
      </c>
      <c r="E616" s="7">
        <v>0</v>
      </c>
      <c r="F616" s="7">
        <v>1.5426199904201119</v>
      </c>
      <c r="G616" s="7">
        <v>0</v>
      </c>
      <c r="H616" s="7">
        <v>8.5002399209602491</v>
      </c>
      <c r="I616" s="4">
        <f>1</f>
        <v>1</v>
      </c>
      <c r="J616" s="4">
        <f t="shared" si="129"/>
        <v>1</v>
      </c>
      <c r="K616" s="4">
        <f t="shared" si="117"/>
        <v>0</v>
      </c>
      <c r="L616" s="4">
        <f t="shared" si="118"/>
        <v>0</v>
      </c>
      <c r="M616" s="4">
        <f t="shared" si="119"/>
        <v>0</v>
      </c>
      <c r="N616" s="4">
        <f t="shared" si="120"/>
        <v>0</v>
      </c>
      <c r="O616" s="4">
        <f t="shared" si="121"/>
        <v>0</v>
      </c>
      <c r="P616" s="4">
        <f t="shared" si="122"/>
        <v>60</v>
      </c>
      <c r="Q616" s="4">
        <f t="shared" si="123"/>
        <v>-24216</v>
      </c>
      <c r="R616" s="8">
        <f t="shared" si="124"/>
        <v>0</v>
      </c>
      <c r="S616" s="8">
        <f t="shared" si="125"/>
        <v>0</v>
      </c>
      <c r="T616" s="8">
        <f t="shared" si="126"/>
        <v>0</v>
      </c>
      <c r="U616" s="8">
        <f t="shared" si="127"/>
        <v>0</v>
      </c>
      <c r="V616" s="8">
        <f t="shared" si="128"/>
        <v>0</v>
      </c>
    </row>
    <row r="617" spans="1:22" x14ac:dyDescent="0.25">
      <c r="A617" t="s">
        <v>843</v>
      </c>
      <c r="B617">
        <v>2017</v>
      </c>
      <c r="C617">
        <v>2019</v>
      </c>
      <c r="E617" s="7">
        <v>0</v>
      </c>
      <c r="F617" s="7">
        <v>0</v>
      </c>
      <c r="G617" s="7">
        <v>0</v>
      </c>
      <c r="H617" s="7">
        <v>24.959117395239659</v>
      </c>
      <c r="I617" s="4">
        <f>1</f>
        <v>1</v>
      </c>
      <c r="J617" s="4">
        <f t="shared" si="129"/>
        <v>1</v>
      </c>
      <c r="K617" s="4">
        <f t="shared" si="117"/>
        <v>0</v>
      </c>
      <c r="L617" s="4">
        <f t="shared" si="118"/>
        <v>0</v>
      </c>
      <c r="M617" s="4">
        <f t="shared" si="119"/>
        <v>0</v>
      </c>
      <c r="N617" s="4">
        <f t="shared" si="120"/>
        <v>0</v>
      </c>
      <c r="O617" s="4">
        <f t="shared" si="121"/>
        <v>0</v>
      </c>
      <c r="P617" s="4">
        <f t="shared" si="122"/>
        <v>36</v>
      </c>
      <c r="Q617" s="4">
        <f t="shared" si="123"/>
        <v>-24216</v>
      </c>
      <c r="R617" s="8">
        <f t="shared" si="124"/>
        <v>0</v>
      </c>
      <c r="S617" s="8">
        <f t="shared" si="125"/>
        <v>0</v>
      </c>
      <c r="T617" s="8">
        <f t="shared" si="126"/>
        <v>0</v>
      </c>
      <c r="U617" s="8">
        <f t="shared" si="127"/>
        <v>0</v>
      </c>
      <c r="V617" s="8">
        <f t="shared" si="128"/>
        <v>0</v>
      </c>
    </row>
    <row r="618" spans="1:22" x14ac:dyDescent="0.25">
      <c r="A618" t="s">
        <v>844</v>
      </c>
      <c r="B618">
        <v>2010</v>
      </c>
      <c r="C618">
        <v>2019</v>
      </c>
      <c r="D618">
        <v>2019</v>
      </c>
      <c r="E618" s="7">
        <v>0</v>
      </c>
      <c r="F618" s="7">
        <v>1.0751250389787337</v>
      </c>
      <c r="G618" s="7">
        <v>0</v>
      </c>
      <c r="H618" s="7">
        <v>0</v>
      </c>
      <c r="I618" s="4">
        <f>1</f>
        <v>1</v>
      </c>
      <c r="J618" s="4">
        <f t="shared" si="129"/>
        <v>0</v>
      </c>
      <c r="K618" s="4">
        <f t="shared" si="117"/>
        <v>1</v>
      </c>
      <c r="L618" s="4">
        <f t="shared" si="118"/>
        <v>0</v>
      </c>
      <c r="M618" s="4">
        <f t="shared" si="119"/>
        <v>0</v>
      </c>
      <c r="N618" s="4">
        <f t="shared" si="120"/>
        <v>1</v>
      </c>
      <c r="O618" s="4">
        <f t="shared" si="121"/>
        <v>0</v>
      </c>
      <c r="P618" s="4">
        <f t="shared" si="122"/>
        <v>120</v>
      </c>
      <c r="Q618" s="4">
        <f t="shared" si="123"/>
        <v>12</v>
      </c>
      <c r="R618" s="8">
        <f t="shared" si="124"/>
        <v>0</v>
      </c>
      <c r="S618" s="8">
        <f t="shared" si="125"/>
        <v>0</v>
      </c>
      <c r="T618" s="8">
        <f t="shared" si="126"/>
        <v>0</v>
      </c>
      <c r="U618" s="8">
        <f t="shared" si="127"/>
        <v>0</v>
      </c>
      <c r="V618" s="8">
        <f t="shared" si="128"/>
        <v>1.0751250389787337</v>
      </c>
    </row>
    <row r="619" spans="1:22" x14ac:dyDescent="0.25">
      <c r="A619" t="s">
        <v>845</v>
      </c>
      <c r="B619">
        <v>2013</v>
      </c>
      <c r="C619">
        <v>2019</v>
      </c>
      <c r="E619" s="7">
        <v>0</v>
      </c>
      <c r="F619" s="7">
        <v>0</v>
      </c>
      <c r="G619" s="7">
        <v>20.998926156129318</v>
      </c>
      <c r="H619" s="7">
        <v>18.189204163796472</v>
      </c>
      <c r="I619" s="4">
        <f>1</f>
        <v>1</v>
      </c>
      <c r="J619" s="4">
        <f t="shared" si="129"/>
        <v>1</v>
      </c>
      <c r="K619" s="4">
        <f t="shared" si="117"/>
        <v>0</v>
      </c>
      <c r="L619" s="4">
        <f t="shared" si="118"/>
        <v>0</v>
      </c>
      <c r="M619" s="4">
        <f t="shared" si="119"/>
        <v>0</v>
      </c>
      <c r="N619" s="4">
        <f t="shared" si="120"/>
        <v>0</v>
      </c>
      <c r="O619" s="4">
        <f t="shared" si="121"/>
        <v>0</v>
      </c>
      <c r="P619" s="4">
        <f t="shared" si="122"/>
        <v>84</v>
      </c>
      <c r="Q619" s="4">
        <f t="shared" si="123"/>
        <v>-24216</v>
      </c>
      <c r="R619" s="8">
        <f t="shared" si="124"/>
        <v>0</v>
      </c>
      <c r="S619" s="8">
        <f t="shared" si="125"/>
        <v>0</v>
      </c>
      <c r="T619" s="8">
        <f t="shared" si="126"/>
        <v>0</v>
      </c>
      <c r="U619" s="8">
        <f t="shared" si="127"/>
        <v>0</v>
      </c>
      <c r="V619" s="8">
        <f t="shared" si="128"/>
        <v>0</v>
      </c>
    </row>
    <row r="620" spans="1:22" x14ac:dyDescent="0.25">
      <c r="A620" t="s">
        <v>846</v>
      </c>
      <c r="B620">
        <v>2015</v>
      </c>
      <c r="C620">
        <v>2019</v>
      </c>
      <c r="D620">
        <v>2019</v>
      </c>
      <c r="E620" s="7">
        <v>0</v>
      </c>
      <c r="F620" s="7">
        <v>0.75976060884258667</v>
      </c>
      <c r="G620" s="7">
        <v>0</v>
      </c>
      <c r="H620" s="7">
        <v>0</v>
      </c>
      <c r="I620" s="4">
        <f>1</f>
        <v>1</v>
      </c>
      <c r="J620" s="4">
        <f t="shared" si="129"/>
        <v>0</v>
      </c>
      <c r="K620" s="4">
        <f t="shared" si="117"/>
        <v>1</v>
      </c>
      <c r="L620" s="4">
        <f t="shared" si="118"/>
        <v>0</v>
      </c>
      <c r="M620" s="4">
        <f t="shared" si="119"/>
        <v>0</v>
      </c>
      <c r="N620" s="4">
        <f t="shared" si="120"/>
        <v>1</v>
      </c>
      <c r="O620" s="4">
        <f t="shared" si="121"/>
        <v>0</v>
      </c>
      <c r="P620" s="4">
        <f t="shared" si="122"/>
        <v>60</v>
      </c>
      <c r="Q620" s="4">
        <f t="shared" si="123"/>
        <v>12</v>
      </c>
      <c r="R620" s="8">
        <f t="shared" si="124"/>
        <v>0</v>
      </c>
      <c r="S620" s="8">
        <f t="shared" si="125"/>
        <v>0</v>
      </c>
      <c r="T620" s="8">
        <f t="shared" si="126"/>
        <v>0</v>
      </c>
      <c r="U620" s="8">
        <f t="shared" si="127"/>
        <v>0</v>
      </c>
      <c r="V620" s="8">
        <f t="shared" si="128"/>
        <v>0.75976060884258667</v>
      </c>
    </row>
    <row r="621" spans="1:22" x14ac:dyDescent="0.25">
      <c r="A621" t="s">
        <v>847</v>
      </c>
      <c r="B621">
        <v>2014</v>
      </c>
      <c r="C621">
        <v>2019</v>
      </c>
      <c r="D621">
        <v>2019</v>
      </c>
      <c r="E621" s="7">
        <v>0</v>
      </c>
      <c r="F621" s="7">
        <v>1.7964287399662293</v>
      </c>
      <c r="G621" s="7">
        <v>0</v>
      </c>
      <c r="H621" s="7">
        <v>0</v>
      </c>
      <c r="I621" s="4">
        <f>1</f>
        <v>1</v>
      </c>
      <c r="J621" s="4">
        <f t="shared" si="129"/>
        <v>0</v>
      </c>
      <c r="K621" s="4">
        <f t="shared" si="117"/>
        <v>1</v>
      </c>
      <c r="L621" s="4">
        <f t="shared" si="118"/>
        <v>0</v>
      </c>
      <c r="M621" s="4">
        <f t="shared" si="119"/>
        <v>0</v>
      </c>
      <c r="N621" s="4">
        <f t="shared" si="120"/>
        <v>1</v>
      </c>
      <c r="O621" s="4">
        <f t="shared" si="121"/>
        <v>0</v>
      </c>
      <c r="P621" s="4">
        <f t="shared" si="122"/>
        <v>72</v>
      </c>
      <c r="Q621" s="4">
        <f t="shared" si="123"/>
        <v>12</v>
      </c>
      <c r="R621" s="8">
        <f t="shared" si="124"/>
        <v>0</v>
      </c>
      <c r="S621" s="8">
        <f t="shared" si="125"/>
        <v>0</v>
      </c>
      <c r="T621" s="8">
        <f t="shared" si="126"/>
        <v>0</v>
      </c>
      <c r="U621" s="8">
        <f t="shared" si="127"/>
        <v>0</v>
      </c>
      <c r="V621" s="8">
        <f t="shared" si="128"/>
        <v>1.7964287399662293</v>
      </c>
    </row>
    <row r="622" spans="1:22" x14ac:dyDescent="0.25">
      <c r="A622" t="s">
        <v>848</v>
      </c>
      <c r="B622">
        <v>2014</v>
      </c>
      <c r="C622">
        <v>2019</v>
      </c>
      <c r="D622">
        <v>2019</v>
      </c>
      <c r="E622" s="7">
        <v>0</v>
      </c>
      <c r="F622" s="7">
        <v>1.0029088847789347</v>
      </c>
      <c r="G622" s="7">
        <v>0</v>
      </c>
      <c r="H622" s="7">
        <v>0</v>
      </c>
      <c r="I622" s="4">
        <f>1</f>
        <v>1</v>
      </c>
      <c r="J622" s="4">
        <f t="shared" si="129"/>
        <v>0</v>
      </c>
      <c r="K622" s="4">
        <f t="shared" si="117"/>
        <v>1</v>
      </c>
      <c r="L622" s="4">
        <f t="shared" si="118"/>
        <v>0</v>
      </c>
      <c r="M622" s="4">
        <f t="shared" si="119"/>
        <v>0</v>
      </c>
      <c r="N622" s="4">
        <f t="shared" si="120"/>
        <v>1</v>
      </c>
      <c r="O622" s="4">
        <f t="shared" si="121"/>
        <v>0</v>
      </c>
      <c r="P622" s="4">
        <f t="shared" si="122"/>
        <v>72</v>
      </c>
      <c r="Q622" s="4">
        <f t="shared" si="123"/>
        <v>12</v>
      </c>
      <c r="R622" s="8">
        <f t="shared" si="124"/>
        <v>0</v>
      </c>
      <c r="S622" s="8">
        <f t="shared" si="125"/>
        <v>0</v>
      </c>
      <c r="T622" s="8">
        <f t="shared" si="126"/>
        <v>0</v>
      </c>
      <c r="U622" s="8">
        <f t="shared" si="127"/>
        <v>0</v>
      </c>
      <c r="V622" s="8">
        <f t="shared" si="128"/>
        <v>1.0029088847789347</v>
      </c>
    </row>
    <row r="623" spans="1:22" x14ac:dyDescent="0.25">
      <c r="A623" t="s">
        <v>849</v>
      </c>
      <c r="B623">
        <v>2014</v>
      </c>
      <c r="C623">
        <v>2019</v>
      </c>
      <c r="E623" s="7">
        <v>0</v>
      </c>
      <c r="F623" s="7">
        <v>0</v>
      </c>
      <c r="G623" s="7">
        <v>0</v>
      </c>
      <c r="H623" s="7">
        <v>0</v>
      </c>
      <c r="I623" s="4">
        <f>1</f>
        <v>1</v>
      </c>
      <c r="J623" s="4">
        <f t="shared" si="129"/>
        <v>1</v>
      </c>
      <c r="K623" s="4">
        <f t="shared" si="117"/>
        <v>0</v>
      </c>
      <c r="L623" s="4">
        <f t="shared" si="118"/>
        <v>0</v>
      </c>
      <c r="M623" s="4">
        <f t="shared" si="119"/>
        <v>0</v>
      </c>
      <c r="N623" s="4">
        <f t="shared" si="120"/>
        <v>0</v>
      </c>
      <c r="O623" s="4">
        <f t="shared" si="121"/>
        <v>0</v>
      </c>
      <c r="P623" s="4">
        <f t="shared" si="122"/>
        <v>72</v>
      </c>
      <c r="Q623" s="4">
        <f t="shared" si="123"/>
        <v>-24216</v>
      </c>
      <c r="R623" s="8">
        <f t="shared" si="124"/>
        <v>0</v>
      </c>
      <c r="S623" s="8">
        <f t="shared" si="125"/>
        <v>0</v>
      </c>
      <c r="T623" s="8">
        <f t="shared" si="126"/>
        <v>0</v>
      </c>
      <c r="U623" s="8">
        <f t="shared" si="127"/>
        <v>0</v>
      </c>
      <c r="V623" s="8">
        <f t="shared" si="128"/>
        <v>0</v>
      </c>
    </row>
    <row r="624" spans="1:22" x14ac:dyDescent="0.25">
      <c r="A624" t="s">
        <v>850</v>
      </c>
      <c r="B624">
        <v>2014</v>
      </c>
      <c r="C624">
        <v>2019</v>
      </c>
      <c r="E624" s="7">
        <v>0</v>
      </c>
      <c r="F624" s="7">
        <v>0</v>
      </c>
      <c r="G624" s="7">
        <v>0</v>
      </c>
      <c r="H624" s="7">
        <v>16.088317814244906</v>
      </c>
      <c r="I624" s="4">
        <f>1</f>
        <v>1</v>
      </c>
      <c r="J624" s="4">
        <f t="shared" si="129"/>
        <v>1</v>
      </c>
      <c r="K624" s="4">
        <f t="shared" si="117"/>
        <v>0</v>
      </c>
      <c r="L624" s="4">
        <f t="shared" si="118"/>
        <v>0</v>
      </c>
      <c r="M624" s="4">
        <f t="shared" si="119"/>
        <v>0</v>
      </c>
      <c r="N624" s="4">
        <f t="shared" si="120"/>
        <v>0</v>
      </c>
      <c r="O624" s="4">
        <f t="shared" si="121"/>
        <v>0</v>
      </c>
      <c r="P624" s="4">
        <f t="shared" si="122"/>
        <v>72</v>
      </c>
      <c r="Q624" s="4">
        <f t="shared" si="123"/>
        <v>-24216</v>
      </c>
      <c r="R624" s="8">
        <f t="shared" si="124"/>
        <v>0</v>
      </c>
      <c r="S624" s="8">
        <f t="shared" si="125"/>
        <v>0</v>
      </c>
      <c r="T624" s="8">
        <f t="shared" si="126"/>
        <v>0</v>
      </c>
      <c r="U624" s="8">
        <f t="shared" si="127"/>
        <v>0</v>
      </c>
      <c r="V624" s="8">
        <f t="shared" si="128"/>
        <v>0</v>
      </c>
    </row>
    <row r="625" spans="1:22" x14ac:dyDescent="0.25">
      <c r="A625" t="s">
        <v>851</v>
      </c>
      <c r="B625">
        <v>2014</v>
      </c>
      <c r="C625">
        <v>2019</v>
      </c>
      <c r="E625" s="7">
        <v>0</v>
      </c>
      <c r="F625" s="7">
        <v>0</v>
      </c>
      <c r="G625" s="7">
        <v>65.143405509072338</v>
      </c>
      <c r="H625" s="7">
        <v>48.636415172614299</v>
      </c>
      <c r="I625" s="4">
        <f>1</f>
        <v>1</v>
      </c>
      <c r="J625" s="4">
        <f t="shared" si="129"/>
        <v>1</v>
      </c>
      <c r="K625" s="4">
        <f t="shared" si="117"/>
        <v>0</v>
      </c>
      <c r="L625" s="4">
        <f t="shared" si="118"/>
        <v>0</v>
      </c>
      <c r="M625" s="4">
        <f t="shared" si="119"/>
        <v>0</v>
      </c>
      <c r="N625" s="4">
        <f t="shared" si="120"/>
        <v>0</v>
      </c>
      <c r="O625" s="4">
        <f t="shared" si="121"/>
        <v>0</v>
      </c>
      <c r="P625" s="4">
        <f t="shared" si="122"/>
        <v>72</v>
      </c>
      <c r="Q625" s="4">
        <f t="shared" si="123"/>
        <v>-24216</v>
      </c>
      <c r="R625" s="8">
        <f t="shared" si="124"/>
        <v>0</v>
      </c>
      <c r="S625" s="8">
        <f t="shared" si="125"/>
        <v>0</v>
      </c>
      <c r="T625" s="8">
        <f t="shared" si="126"/>
        <v>0</v>
      </c>
      <c r="U625" s="8">
        <f t="shared" si="127"/>
        <v>0</v>
      </c>
      <c r="V625" s="8">
        <f t="shared" si="128"/>
        <v>0</v>
      </c>
    </row>
    <row r="626" spans="1:22" x14ac:dyDescent="0.25">
      <c r="A626" t="s">
        <v>852</v>
      </c>
      <c r="B626">
        <v>2015</v>
      </c>
      <c r="C626">
        <v>2019</v>
      </c>
      <c r="E626" s="7">
        <v>0</v>
      </c>
      <c r="F626" s="7">
        <v>0</v>
      </c>
      <c r="G626" s="7">
        <v>34.096152443159951</v>
      </c>
      <c r="H626" s="7">
        <v>59.930899930291645</v>
      </c>
      <c r="I626" s="4">
        <f>1</f>
        <v>1</v>
      </c>
      <c r="J626" s="4">
        <f t="shared" si="129"/>
        <v>1</v>
      </c>
      <c r="K626" s="4">
        <f t="shared" si="117"/>
        <v>0</v>
      </c>
      <c r="L626" s="4">
        <f t="shared" si="118"/>
        <v>0</v>
      </c>
      <c r="M626" s="4">
        <f t="shared" si="119"/>
        <v>0</v>
      </c>
      <c r="N626" s="4">
        <f t="shared" si="120"/>
        <v>0</v>
      </c>
      <c r="O626" s="4">
        <f t="shared" si="121"/>
        <v>0</v>
      </c>
      <c r="P626" s="4">
        <f t="shared" si="122"/>
        <v>60</v>
      </c>
      <c r="Q626" s="4">
        <f t="shared" si="123"/>
        <v>-24216</v>
      </c>
      <c r="R626" s="8">
        <f t="shared" si="124"/>
        <v>0</v>
      </c>
      <c r="S626" s="8">
        <f t="shared" si="125"/>
        <v>0</v>
      </c>
      <c r="T626" s="8">
        <f t="shared" si="126"/>
        <v>0</v>
      </c>
      <c r="U626" s="8">
        <f t="shared" si="127"/>
        <v>0</v>
      </c>
      <c r="V626" s="8">
        <f t="shared" si="128"/>
        <v>0</v>
      </c>
    </row>
    <row r="627" spans="1:22" x14ac:dyDescent="0.25">
      <c r="A627" t="s">
        <v>853</v>
      </c>
      <c r="B627">
        <v>2018</v>
      </c>
      <c r="C627">
        <v>2019</v>
      </c>
      <c r="E627" s="7">
        <v>0</v>
      </c>
      <c r="F627" s="7">
        <v>0</v>
      </c>
      <c r="G627" s="7">
        <v>0</v>
      </c>
      <c r="H627" s="7">
        <v>4.0696996724192775</v>
      </c>
      <c r="I627" s="4">
        <f>1</f>
        <v>1</v>
      </c>
      <c r="J627" s="4">
        <f t="shared" si="129"/>
        <v>1</v>
      </c>
      <c r="K627" s="4">
        <f t="shared" si="117"/>
        <v>0</v>
      </c>
      <c r="L627" s="4">
        <f t="shared" si="118"/>
        <v>0</v>
      </c>
      <c r="M627" s="4">
        <f t="shared" si="119"/>
        <v>0</v>
      </c>
      <c r="N627" s="4">
        <f t="shared" si="120"/>
        <v>0</v>
      </c>
      <c r="O627" s="4">
        <f t="shared" si="121"/>
        <v>0</v>
      </c>
      <c r="P627" s="4">
        <f t="shared" si="122"/>
        <v>24</v>
      </c>
      <c r="Q627" s="4">
        <f t="shared" si="123"/>
        <v>-24216</v>
      </c>
      <c r="R627" s="8">
        <f t="shared" si="124"/>
        <v>0</v>
      </c>
      <c r="S627" s="8">
        <f t="shared" si="125"/>
        <v>0</v>
      </c>
      <c r="T627" s="8">
        <f t="shared" si="126"/>
        <v>0</v>
      </c>
      <c r="U627" s="8">
        <f t="shared" si="127"/>
        <v>0</v>
      </c>
      <c r="V627" s="8">
        <f t="shared" si="128"/>
        <v>0</v>
      </c>
    </row>
    <row r="628" spans="1:22" x14ac:dyDescent="0.25">
      <c r="A628" t="s">
        <v>854</v>
      </c>
      <c r="B628">
        <v>2017</v>
      </c>
      <c r="C628">
        <v>2019</v>
      </c>
      <c r="D628">
        <v>2019</v>
      </c>
      <c r="E628" s="7">
        <v>0</v>
      </c>
      <c r="F628" s="7">
        <v>0.42171534685926276</v>
      </c>
      <c r="G628" s="7">
        <v>0</v>
      </c>
      <c r="H628" s="7">
        <v>0</v>
      </c>
      <c r="I628" s="4">
        <f>1</f>
        <v>1</v>
      </c>
      <c r="J628" s="4">
        <f t="shared" si="129"/>
        <v>0</v>
      </c>
      <c r="K628" s="4">
        <f t="shared" si="117"/>
        <v>1</v>
      </c>
      <c r="L628" s="4">
        <f t="shared" si="118"/>
        <v>0</v>
      </c>
      <c r="M628" s="4">
        <f t="shared" si="119"/>
        <v>0</v>
      </c>
      <c r="N628" s="4">
        <f t="shared" si="120"/>
        <v>1</v>
      </c>
      <c r="O628" s="4">
        <f t="shared" si="121"/>
        <v>0</v>
      </c>
      <c r="P628" s="4">
        <f t="shared" si="122"/>
        <v>36</v>
      </c>
      <c r="Q628" s="4">
        <f t="shared" si="123"/>
        <v>12</v>
      </c>
      <c r="R628" s="8">
        <f t="shared" si="124"/>
        <v>0</v>
      </c>
      <c r="S628" s="8">
        <f t="shared" si="125"/>
        <v>0</v>
      </c>
      <c r="T628" s="8">
        <f t="shared" si="126"/>
        <v>0</v>
      </c>
      <c r="U628" s="8">
        <f t="shared" si="127"/>
        <v>0</v>
      </c>
      <c r="V628" s="8">
        <f t="shared" si="128"/>
        <v>0.42171534685926276</v>
      </c>
    </row>
    <row r="629" spans="1:22" x14ac:dyDescent="0.25">
      <c r="A629" t="s">
        <v>855</v>
      </c>
      <c r="B629">
        <v>2017</v>
      </c>
      <c r="C629">
        <v>2019</v>
      </c>
      <c r="E629" s="7">
        <v>0</v>
      </c>
      <c r="F629" s="7">
        <v>0</v>
      </c>
      <c r="G629" s="7">
        <v>34.388036514587249</v>
      </c>
      <c r="H629" s="7">
        <v>12.265705102063155</v>
      </c>
      <c r="I629" s="4">
        <f>1</f>
        <v>1</v>
      </c>
      <c r="J629" s="4">
        <f t="shared" si="129"/>
        <v>1</v>
      </c>
      <c r="K629" s="4">
        <f t="shared" si="117"/>
        <v>0</v>
      </c>
      <c r="L629" s="4">
        <f t="shared" si="118"/>
        <v>0</v>
      </c>
      <c r="M629" s="4">
        <f t="shared" si="119"/>
        <v>0</v>
      </c>
      <c r="N629" s="4">
        <f t="shared" si="120"/>
        <v>0</v>
      </c>
      <c r="O629" s="4">
        <f t="shared" si="121"/>
        <v>0</v>
      </c>
      <c r="P629" s="4">
        <f t="shared" si="122"/>
        <v>36</v>
      </c>
      <c r="Q629" s="4">
        <f t="shared" si="123"/>
        <v>-24216</v>
      </c>
      <c r="R629" s="8">
        <f t="shared" si="124"/>
        <v>0</v>
      </c>
      <c r="S629" s="8">
        <f t="shared" si="125"/>
        <v>0</v>
      </c>
      <c r="T629" s="8">
        <f t="shared" si="126"/>
        <v>0</v>
      </c>
      <c r="U629" s="8">
        <f t="shared" si="127"/>
        <v>0</v>
      </c>
      <c r="V629" s="8">
        <f t="shared" si="128"/>
        <v>0</v>
      </c>
    </row>
    <row r="630" spans="1:22" x14ac:dyDescent="0.25">
      <c r="A630" t="s">
        <v>856</v>
      </c>
      <c r="B630">
        <v>2016</v>
      </c>
      <c r="C630">
        <v>2019</v>
      </c>
      <c r="E630" s="7">
        <v>0</v>
      </c>
      <c r="F630" s="7">
        <v>0</v>
      </c>
      <c r="G630" s="7">
        <v>26.70032882737425</v>
      </c>
      <c r="H630" s="7">
        <v>8.8377735032343949</v>
      </c>
      <c r="I630" s="4">
        <f>1</f>
        <v>1</v>
      </c>
      <c r="J630" s="4">
        <f t="shared" si="129"/>
        <v>1</v>
      </c>
      <c r="K630" s="4">
        <f t="shared" si="117"/>
        <v>0</v>
      </c>
      <c r="L630" s="4">
        <f t="shared" si="118"/>
        <v>0</v>
      </c>
      <c r="M630" s="4">
        <f t="shared" si="119"/>
        <v>0</v>
      </c>
      <c r="N630" s="4">
        <f t="shared" si="120"/>
        <v>0</v>
      </c>
      <c r="O630" s="4">
        <f t="shared" si="121"/>
        <v>0</v>
      </c>
      <c r="P630" s="4">
        <f t="shared" si="122"/>
        <v>48</v>
      </c>
      <c r="Q630" s="4">
        <f t="shared" si="123"/>
        <v>-24216</v>
      </c>
      <c r="R630" s="8">
        <f t="shared" si="124"/>
        <v>0</v>
      </c>
      <c r="S630" s="8">
        <f t="shared" si="125"/>
        <v>0</v>
      </c>
      <c r="T630" s="8">
        <f t="shared" si="126"/>
        <v>0</v>
      </c>
      <c r="U630" s="8">
        <f t="shared" si="127"/>
        <v>0</v>
      </c>
      <c r="V630" s="8">
        <f t="shared" si="128"/>
        <v>0</v>
      </c>
    </row>
    <row r="631" spans="1:22" x14ac:dyDescent="0.25">
      <c r="A631" t="s">
        <v>857</v>
      </c>
      <c r="B631">
        <v>2017</v>
      </c>
      <c r="C631">
        <v>2019</v>
      </c>
      <c r="E631" s="7">
        <v>0</v>
      </c>
      <c r="F631" s="7">
        <v>0</v>
      </c>
      <c r="G631" s="7">
        <v>51.076530807811594</v>
      </c>
      <c r="H631" s="7">
        <v>14.11006292317718</v>
      </c>
      <c r="I631" s="4">
        <f>1</f>
        <v>1</v>
      </c>
      <c r="J631" s="4">
        <f t="shared" si="129"/>
        <v>1</v>
      </c>
      <c r="K631" s="4">
        <f t="shared" si="117"/>
        <v>0</v>
      </c>
      <c r="L631" s="4">
        <f t="shared" si="118"/>
        <v>0</v>
      </c>
      <c r="M631" s="4">
        <f t="shared" si="119"/>
        <v>0</v>
      </c>
      <c r="N631" s="4">
        <f t="shared" si="120"/>
        <v>0</v>
      </c>
      <c r="O631" s="4">
        <f t="shared" si="121"/>
        <v>0</v>
      </c>
      <c r="P631" s="4">
        <f t="shared" si="122"/>
        <v>36</v>
      </c>
      <c r="Q631" s="4">
        <f t="shared" si="123"/>
        <v>-24216</v>
      </c>
      <c r="R631" s="8">
        <f t="shared" si="124"/>
        <v>0</v>
      </c>
      <c r="S631" s="8">
        <f t="shared" si="125"/>
        <v>0</v>
      </c>
      <c r="T631" s="8">
        <f t="shared" si="126"/>
        <v>0</v>
      </c>
      <c r="U631" s="8">
        <f t="shared" si="127"/>
        <v>0</v>
      </c>
      <c r="V631" s="8">
        <f t="shared" si="128"/>
        <v>0</v>
      </c>
    </row>
    <row r="632" spans="1:22" x14ac:dyDescent="0.25">
      <c r="A632" t="s">
        <v>858</v>
      </c>
      <c r="B632">
        <v>2014</v>
      </c>
      <c r="C632">
        <v>2019</v>
      </c>
      <c r="E632" s="7">
        <v>0</v>
      </c>
      <c r="F632" s="7">
        <v>0</v>
      </c>
      <c r="G632" s="7">
        <v>9.5576370473303385</v>
      </c>
      <c r="H632" s="7">
        <v>5.4240525811012619</v>
      </c>
      <c r="I632" s="4">
        <f>1</f>
        <v>1</v>
      </c>
      <c r="J632" s="4">
        <f t="shared" si="129"/>
        <v>1</v>
      </c>
      <c r="K632" s="4">
        <f t="shared" si="117"/>
        <v>0</v>
      </c>
      <c r="L632" s="4">
        <f t="shared" si="118"/>
        <v>0</v>
      </c>
      <c r="M632" s="4">
        <f t="shared" si="119"/>
        <v>0</v>
      </c>
      <c r="N632" s="4">
        <f t="shared" si="120"/>
        <v>0</v>
      </c>
      <c r="O632" s="4">
        <f t="shared" si="121"/>
        <v>0</v>
      </c>
      <c r="P632" s="4">
        <f t="shared" si="122"/>
        <v>72</v>
      </c>
      <c r="Q632" s="4">
        <f t="shared" si="123"/>
        <v>-24216</v>
      </c>
      <c r="R632" s="8">
        <f t="shared" si="124"/>
        <v>0</v>
      </c>
      <c r="S632" s="8">
        <f t="shared" si="125"/>
        <v>0</v>
      </c>
      <c r="T632" s="8">
        <f t="shared" si="126"/>
        <v>0</v>
      </c>
      <c r="U632" s="8">
        <f t="shared" si="127"/>
        <v>0</v>
      </c>
      <c r="V632" s="8">
        <f t="shared" si="128"/>
        <v>0</v>
      </c>
    </row>
    <row r="633" spans="1:22" x14ac:dyDescent="0.25">
      <c r="A633" t="s">
        <v>859</v>
      </c>
      <c r="B633">
        <v>2019</v>
      </c>
      <c r="C633">
        <v>2019</v>
      </c>
      <c r="D633">
        <v>2019</v>
      </c>
      <c r="E633" s="7">
        <v>0</v>
      </c>
      <c r="F633" s="7">
        <v>0.37952560140797714</v>
      </c>
      <c r="G633" s="7">
        <v>0</v>
      </c>
      <c r="H633" s="7">
        <v>0</v>
      </c>
      <c r="I633" s="4">
        <f>1</f>
        <v>1</v>
      </c>
      <c r="J633" s="4">
        <f t="shared" si="129"/>
        <v>0</v>
      </c>
      <c r="K633" s="4">
        <f t="shared" si="117"/>
        <v>1</v>
      </c>
      <c r="L633" s="4">
        <f t="shared" si="118"/>
        <v>0</v>
      </c>
      <c r="M633" s="4">
        <f t="shared" si="119"/>
        <v>0</v>
      </c>
      <c r="N633" s="4">
        <f t="shared" si="120"/>
        <v>1</v>
      </c>
      <c r="O633" s="4">
        <f t="shared" si="121"/>
        <v>0</v>
      </c>
      <c r="P633" s="4">
        <f t="shared" si="122"/>
        <v>12</v>
      </c>
      <c r="Q633" s="4">
        <f t="shared" si="123"/>
        <v>12</v>
      </c>
      <c r="R633" s="8">
        <f t="shared" si="124"/>
        <v>0</v>
      </c>
      <c r="S633" s="8">
        <f t="shared" si="125"/>
        <v>0</v>
      </c>
      <c r="T633" s="8">
        <f t="shared" si="126"/>
        <v>0</v>
      </c>
      <c r="U633" s="8">
        <f t="shared" si="127"/>
        <v>0</v>
      </c>
      <c r="V633" s="8">
        <f t="shared" si="128"/>
        <v>0.37952560140797714</v>
      </c>
    </row>
    <row r="634" spans="1:22" x14ac:dyDescent="0.25">
      <c r="A634" t="s">
        <v>860</v>
      </c>
      <c r="B634">
        <v>2014</v>
      </c>
      <c r="C634">
        <v>2019</v>
      </c>
      <c r="D634">
        <v>2019</v>
      </c>
      <c r="E634" s="7">
        <v>0</v>
      </c>
      <c r="F634" s="7">
        <v>1.6632275482194718</v>
      </c>
      <c r="G634" s="7">
        <v>0</v>
      </c>
      <c r="H634" s="7">
        <v>0</v>
      </c>
      <c r="I634" s="4">
        <f>1</f>
        <v>1</v>
      </c>
      <c r="J634" s="4">
        <f t="shared" si="129"/>
        <v>0</v>
      </c>
      <c r="K634" s="4">
        <f t="shared" si="117"/>
        <v>1</v>
      </c>
      <c r="L634" s="4">
        <f t="shared" si="118"/>
        <v>0</v>
      </c>
      <c r="M634" s="4">
        <f t="shared" si="119"/>
        <v>0</v>
      </c>
      <c r="N634" s="4">
        <f t="shared" si="120"/>
        <v>1</v>
      </c>
      <c r="O634" s="4">
        <f t="shared" si="121"/>
        <v>0</v>
      </c>
      <c r="P634" s="4">
        <f t="shared" si="122"/>
        <v>72</v>
      </c>
      <c r="Q634" s="4">
        <f t="shared" si="123"/>
        <v>12</v>
      </c>
      <c r="R634" s="8">
        <f t="shared" si="124"/>
        <v>0</v>
      </c>
      <c r="S634" s="8">
        <f t="shared" si="125"/>
        <v>0</v>
      </c>
      <c r="T634" s="8">
        <f t="shared" si="126"/>
        <v>0</v>
      </c>
      <c r="U634" s="8">
        <f t="shared" si="127"/>
        <v>0</v>
      </c>
      <c r="V634" s="8">
        <f t="shared" si="128"/>
        <v>1.6632275482194718</v>
      </c>
    </row>
    <row r="635" spans="1:22" x14ac:dyDescent="0.25">
      <c r="A635" t="s">
        <v>861</v>
      </c>
      <c r="B635">
        <v>2014</v>
      </c>
      <c r="C635">
        <v>2019</v>
      </c>
      <c r="D635">
        <v>2019</v>
      </c>
      <c r="E635" s="7">
        <v>0</v>
      </c>
      <c r="F635" s="7">
        <v>0</v>
      </c>
      <c r="G635" s="7">
        <v>0</v>
      </c>
      <c r="H635" s="7">
        <v>0</v>
      </c>
      <c r="I635" s="4">
        <f>1</f>
        <v>1</v>
      </c>
      <c r="J635" s="4">
        <f t="shared" si="129"/>
        <v>0</v>
      </c>
      <c r="K635" s="4">
        <f t="shared" si="117"/>
        <v>1</v>
      </c>
      <c r="L635" s="4">
        <f t="shared" si="118"/>
        <v>0</v>
      </c>
      <c r="M635" s="4">
        <f t="shared" si="119"/>
        <v>0</v>
      </c>
      <c r="N635" s="4">
        <f t="shared" si="120"/>
        <v>0</v>
      </c>
      <c r="O635" s="4">
        <f t="shared" si="121"/>
        <v>1</v>
      </c>
      <c r="P635" s="4">
        <f t="shared" si="122"/>
        <v>72</v>
      </c>
      <c r="Q635" s="4">
        <f t="shared" si="123"/>
        <v>12</v>
      </c>
      <c r="R635" s="8">
        <f t="shared" si="124"/>
        <v>0</v>
      </c>
      <c r="S635" s="8">
        <f t="shared" si="125"/>
        <v>0</v>
      </c>
      <c r="T635" s="8">
        <f t="shared" si="126"/>
        <v>0</v>
      </c>
      <c r="U635" s="8">
        <f t="shared" si="127"/>
        <v>0</v>
      </c>
      <c r="V635" s="8">
        <f t="shared" si="128"/>
        <v>0</v>
      </c>
    </row>
    <row r="636" spans="1:22" x14ac:dyDescent="0.25">
      <c r="A636" t="s">
        <v>862</v>
      </c>
      <c r="B636">
        <v>2016</v>
      </c>
      <c r="C636">
        <v>2019</v>
      </c>
      <c r="E636" s="7">
        <v>9.0042466747883356</v>
      </c>
      <c r="F636" s="7">
        <v>11.368714072540328</v>
      </c>
      <c r="G636" s="7">
        <v>52.773379064481063</v>
      </c>
      <c r="H636" s="7">
        <v>35.134703840784681</v>
      </c>
      <c r="I636" s="4">
        <f>1</f>
        <v>1</v>
      </c>
      <c r="J636" s="4">
        <f t="shared" si="129"/>
        <v>1</v>
      </c>
      <c r="K636" s="4">
        <f t="shared" si="117"/>
        <v>0</v>
      </c>
      <c r="L636" s="4">
        <f t="shared" si="118"/>
        <v>0</v>
      </c>
      <c r="M636" s="4">
        <f t="shared" si="119"/>
        <v>0</v>
      </c>
      <c r="N636" s="4">
        <f t="shared" si="120"/>
        <v>0</v>
      </c>
      <c r="O636" s="4">
        <f t="shared" si="121"/>
        <v>0</v>
      </c>
      <c r="P636" s="4">
        <f t="shared" si="122"/>
        <v>48</v>
      </c>
      <c r="Q636" s="4">
        <f t="shared" si="123"/>
        <v>-24216</v>
      </c>
      <c r="R636" s="8">
        <f t="shared" si="124"/>
        <v>0</v>
      </c>
      <c r="S636" s="8">
        <f t="shared" si="125"/>
        <v>0</v>
      </c>
      <c r="T636" s="8">
        <f t="shared" si="126"/>
        <v>0</v>
      </c>
      <c r="U636" s="8">
        <f t="shared" si="127"/>
        <v>0</v>
      </c>
      <c r="V636" s="8">
        <f t="shared" si="128"/>
        <v>0</v>
      </c>
    </row>
    <row r="637" spans="1:22" x14ac:dyDescent="0.25">
      <c r="A637" t="s">
        <v>863</v>
      </c>
      <c r="B637">
        <v>2014</v>
      </c>
      <c r="C637">
        <v>2019</v>
      </c>
      <c r="D637">
        <v>2019</v>
      </c>
      <c r="E637" s="7">
        <v>0</v>
      </c>
      <c r="F637" s="7">
        <v>0.54137512777516428</v>
      </c>
      <c r="G637" s="7">
        <v>0</v>
      </c>
      <c r="H637" s="7">
        <v>0</v>
      </c>
      <c r="I637" s="4">
        <f>1</f>
        <v>1</v>
      </c>
      <c r="J637" s="4">
        <f t="shared" si="129"/>
        <v>0</v>
      </c>
      <c r="K637" s="4">
        <f t="shared" si="117"/>
        <v>1</v>
      </c>
      <c r="L637" s="4">
        <f t="shared" si="118"/>
        <v>0</v>
      </c>
      <c r="M637" s="4">
        <f t="shared" si="119"/>
        <v>0</v>
      </c>
      <c r="N637" s="4">
        <f t="shared" si="120"/>
        <v>1</v>
      </c>
      <c r="O637" s="4">
        <f t="shared" si="121"/>
        <v>0</v>
      </c>
      <c r="P637" s="4">
        <f t="shared" si="122"/>
        <v>72</v>
      </c>
      <c r="Q637" s="4">
        <f t="shared" si="123"/>
        <v>12</v>
      </c>
      <c r="R637" s="8">
        <f t="shared" si="124"/>
        <v>0</v>
      </c>
      <c r="S637" s="8">
        <f t="shared" si="125"/>
        <v>0</v>
      </c>
      <c r="T637" s="8">
        <f t="shared" si="126"/>
        <v>0</v>
      </c>
      <c r="U637" s="8">
        <f t="shared" si="127"/>
        <v>0</v>
      </c>
      <c r="V637" s="8">
        <f t="shared" si="128"/>
        <v>0.54137512777516428</v>
      </c>
    </row>
    <row r="638" spans="1:22" x14ac:dyDescent="0.25">
      <c r="A638" t="s">
        <v>864</v>
      </c>
      <c r="B638">
        <v>2014</v>
      </c>
      <c r="C638">
        <v>2019</v>
      </c>
      <c r="E638" s="7">
        <v>0</v>
      </c>
      <c r="F638" s="7">
        <v>1.0789072229892065</v>
      </c>
      <c r="G638" s="7">
        <v>0</v>
      </c>
      <c r="H638" s="7">
        <v>3.6120160900770029</v>
      </c>
      <c r="I638" s="4">
        <f>1</f>
        <v>1</v>
      </c>
      <c r="J638" s="4">
        <f t="shared" si="129"/>
        <v>1</v>
      </c>
      <c r="K638" s="4">
        <f t="shared" si="117"/>
        <v>0</v>
      </c>
      <c r="L638" s="4">
        <f t="shared" si="118"/>
        <v>0</v>
      </c>
      <c r="M638" s="4">
        <f t="shared" si="119"/>
        <v>0</v>
      </c>
      <c r="N638" s="4">
        <f t="shared" si="120"/>
        <v>0</v>
      </c>
      <c r="O638" s="4">
        <f t="shared" si="121"/>
        <v>0</v>
      </c>
      <c r="P638" s="4">
        <f t="shared" si="122"/>
        <v>72</v>
      </c>
      <c r="Q638" s="4">
        <f t="shared" si="123"/>
        <v>-24216</v>
      </c>
      <c r="R638" s="8">
        <f t="shared" si="124"/>
        <v>0</v>
      </c>
      <c r="S638" s="8">
        <f t="shared" si="125"/>
        <v>0</v>
      </c>
      <c r="T638" s="8">
        <f t="shared" si="126"/>
        <v>0</v>
      </c>
      <c r="U638" s="8">
        <f t="shared" si="127"/>
        <v>0</v>
      </c>
      <c r="V638" s="8">
        <f t="shared" si="128"/>
        <v>0</v>
      </c>
    </row>
    <row r="639" spans="1:22" x14ac:dyDescent="0.25">
      <c r="A639" t="s">
        <v>865</v>
      </c>
      <c r="B639">
        <v>2014</v>
      </c>
      <c r="C639">
        <v>2019</v>
      </c>
      <c r="E639" s="7">
        <v>1.6805516130492588</v>
      </c>
      <c r="F639" s="7">
        <v>2.7696727654502804</v>
      </c>
      <c r="G639" s="7">
        <v>9.8480727881430354</v>
      </c>
      <c r="H639" s="7">
        <v>13.427945475896166</v>
      </c>
      <c r="I639" s="4">
        <f>1</f>
        <v>1</v>
      </c>
      <c r="J639" s="4">
        <f t="shared" si="129"/>
        <v>1</v>
      </c>
      <c r="K639" s="4">
        <f t="shared" si="117"/>
        <v>0</v>
      </c>
      <c r="L639" s="4">
        <f t="shared" si="118"/>
        <v>0</v>
      </c>
      <c r="M639" s="4">
        <f t="shared" si="119"/>
        <v>0</v>
      </c>
      <c r="N639" s="4">
        <f t="shared" si="120"/>
        <v>0</v>
      </c>
      <c r="O639" s="4">
        <f t="shared" si="121"/>
        <v>0</v>
      </c>
      <c r="P639" s="4">
        <f t="shared" si="122"/>
        <v>72</v>
      </c>
      <c r="Q639" s="4">
        <f t="shared" si="123"/>
        <v>-24216</v>
      </c>
      <c r="R639" s="8">
        <f t="shared" si="124"/>
        <v>0</v>
      </c>
      <c r="S639" s="8">
        <f t="shared" si="125"/>
        <v>0</v>
      </c>
      <c r="T639" s="8">
        <f t="shared" si="126"/>
        <v>0</v>
      </c>
      <c r="U639" s="8">
        <f t="shared" si="127"/>
        <v>0</v>
      </c>
      <c r="V639" s="8">
        <f t="shared" si="128"/>
        <v>0</v>
      </c>
    </row>
    <row r="640" spans="1:22" x14ac:dyDescent="0.25">
      <c r="A640" t="s">
        <v>866</v>
      </c>
      <c r="B640">
        <v>2016</v>
      </c>
      <c r="C640">
        <v>2019</v>
      </c>
      <c r="D640">
        <v>2019</v>
      </c>
      <c r="E640" s="7">
        <v>0</v>
      </c>
      <c r="F640" s="7">
        <v>0</v>
      </c>
      <c r="G640" s="7">
        <v>0</v>
      </c>
      <c r="H640" s="7">
        <v>0</v>
      </c>
      <c r="I640" s="4">
        <f>1</f>
        <v>1</v>
      </c>
      <c r="J640" s="4">
        <f t="shared" si="129"/>
        <v>0</v>
      </c>
      <c r="K640" s="4">
        <f t="shared" si="117"/>
        <v>1</v>
      </c>
      <c r="L640" s="4">
        <f t="shared" si="118"/>
        <v>0</v>
      </c>
      <c r="M640" s="4">
        <f t="shared" si="119"/>
        <v>0</v>
      </c>
      <c r="N640" s="4">
        <f t="shared" si="120"/>
        <v>0</v>
      </c>
      <c r="O640" s="4">
        <f t="shared" si="121"/>
        <v>1</v>
      </c>
      <c r="P640" s="4">
        <f t="shared" si="122"/>
        <v>48</v>
      </c>
      <c r="Q640" s="4">
        <f t="shared" si="123"/>
        <v>12</v>
      </c>
      <c r="R640" s="8">
        <f t="shared" si="124"/>
        <v>0</v>
      </c>
      <c r="S640" s="8">
        <f t="shared" si="125"/>
        <v>0</v>
      </c>
      <c r="T640" s="8">
        <f t="shared" si="126"/>
        <v>0</v>
      </c>
      <c r="U640" s="8">
        <f t="shared" si="127"/>
        <v>0</v>
      </c>
      <c r="V640" s="8">
        <f t="shared" si="128"/>
        <v>0</v>
      </c>
    </row>
    <row r="641" spans="1:22" x14ac:dyDescent="0.25">
      <c r="A641" t="s">
        <v>867</v>
      </c>
      <c r="B641">
        <v>2019</v>
      </c>
      <c r="C641">
        <v>2019</v>
      </c>
      <c r="E641" s="7">
        <v>0</v>
      </c>
      <c r="F641" s="7">
        <v>0</v>
      </c>
      <c r="G641" s="7">
        <v>78.988230066115392</v>
      </c>
      <c r="H641" s="7">
        <v>8.3505719841499051</v>
      </c>
      <c r="I641" s="4">
        <f>1</f>
        <v>1</v>
      </c>
      <c r="J641" s="4">
        <f t="shared" si="129"/>
        <v>1</v>
      </c>
      <c r="K641" s="4">
        <f t="shared" si="117"/>
        <v>0</v>
      </c>
      <c r="L641" s="4">
        <f t="shared" si="118"/>
        <v>0</v>
      </c>
      <c r="M641" s="4">
        <f t="shared" si="119"/>
        <v>0</v>
      </c>
      <c r="N641" s="4">
        <f t="shared" si="120"/>
        <v>0</v>
      </c>
      <c r="O641" s="4">
        <f t="shared" si="121"/>
        <v>0</v>
      </c>
      <c r="P641" s="4">
        <f t="shared" si="122"/>
        <v>12</v>
      </c>
      <c r="Q641" s="4">
        <f t="shared" si="123"/>
        <v>-24216</v>
      </c>
      <c r="R641" s="8">
        <f t="shared" si="124"/>
        <v>0</v>
      </c>
      <c r="S641" s="8">
        <f t="shared" si="125"/>
        <v>0</v>
      </c>
      <c r="T641" s="8">
        <f t="shared" si="126"/>
        <v>0</v>
      </c>
      <c r="U641" s="8">
        <f t="shared" si="127"/>
        <v>0</v>
      </c>
      <c r="V641" s="8">
        <f t="shared" si="128"/>
        <v>0</v>
      </c>
    </row>
    <row r="642" spans="1:22" x14ac:dyDescent="0.25">
      <c r="A642" t="s">
        <v>868</v>
      </c>
      <c r="B642">
        <v>2019</v>
      </c>
      <c r="C642">
        <v>2019</v>
      </c>
      <c r="E642" s="7">
        <v>0</v>
      </c>
      <c r="F642" s="7">
        <v>0</v>
      </c>
      <c r="G642" s="7">
        <v>0</v>
      </c>
      <c r="H642" s="7">
        <v>2.8104048469859926</v>
      </c>
      <c r="I642" s="4">
        <f>1</f>
        <v>1</v>
      </c>
      <c r="J642" s="4">
        <f t="shared" si="129"/>
        <v>1</v>
      </c>
      <c r="K642" s="4">
        <f t="shared" ref="K642:K705" si="130">1-J642</f>
        <v>0</v>
      </c>
      <c r="L642" s="4">
        <f t="shared" ref="L642:L705" si="131">(E642&gt;0)*K642</f>
        <v>0</v>
      </c>
      <c r="M642" s="4">
        <f t="shared" ref="M642:M705" si="132">(E642&gt;200)*L642</f>
        <v>0</v>
      </c>
      <c r="N642" s="4">
        <f t="shared" ref="N642:N705" si="133">(F642&gt;0)*K642*(1-L642)</f>
        <v>0</v>
      </c>
      <c r="O642" s="4">
        <f t="shared" ref="O642:O705" si="134">K642-L642-N642</f>
        <v>0</v>
      </c>
      <c r="P642" s="4">
        <f t="shared" ref="P642:P705" si="135">(C642-B642+1)*12</f>
        <v>12</v>
      </c>
      <c r="Q642" s="4">
        <f t="shared" ref="Q642:Q705" si="136">(D642-C642+1)*12</f>
        <v>-24216</v>
      </c>
      <c r="R642" s="8">
        <f t="shared" ref="R642:R705" si="137">E642*L642</f>
        <v>0</v>
      </c>
      <c r="S642" s="8">
        <f t="shared" ref="S642:S705" si="138">MIN(R642, 200)</f>
        <v>0</v>
      </c>
      <c r="T642" s="8">
        <f t="shared" ref="T642:T705" si="139">R642-S642</f>
        <v>0</v>
      </c>
      <c r="U642" s="8">
        <f t="shared" ref="U642:U705" si="140">F642*L642</f>
        <v>0</v>
      </c>
      <c r="V642" s="8">
        <f t="shared" ref="V642:V705" si="141">F642*N642</f>
        <v>0</v>
      </c>
    </row>
    <row r="643" spans="1:22" x14ac:dyDescent="0.25">
      <c r="A643" t="s">
        <v>869</v>
      </c>
      <c r="B643">
        <v>2016</v>
      </c>
      <c r="C643">
        <v>2019</v>
      </c>
      <c r="D643">
        <v>2019</v>
      </c>
      <c r="E643" s="7">
        <v>0</v>
      </c>
      <c r="F643" s="7">
        <v>0</v>
      </c>
      <c r="G643" s="7">
        <v>0</v>
      </c>
      <c r="H643" s="7">
        <v>0</v>
      </c>
      <c r="I643" s="4">
        <f>1</f>
        <v>1</v>
      </c>
      <c r="J643" s="4">
        <f t="shared" ref="J643:J706" si="142">(D643=0)*1</f>
        <v>0</v>
      </c>
      <c r="K643" s="4">
        <f t="shared" si="130"/>
        <v>1</v>
      </c>
      <c r="L643" s="4">
        <f t="shared" si="131"/>
        <v>0</v>
      </c>
      <c r="M643" s="4">
        <f t="shared" si="132"/>
        <v>0</v>
      </c>
      <c r="N643" s="4">
        <f t="shared" si="133"/>
        <v>0</v>
      </c>
      <c r="O643" s="4">
        <f t="shared" si="134"/>
        <v>1</v>
      </c>
      <c r="P643" s="4">
        <f t="shared" si="135"/>
        <v>48</v>
      </c>
      <c r="Q643" s="4">
        <f t="shared" si="136"/>
        <v>12</v>
      </c>
      <c r="R643" s="8">
        <f t="shared" si="137"/>
        <v>0</v>
      </c>
      <c r="S643" s="8">
        <f t="shared" si="138"/>
        <v>0</v>
      </c>
      <c r="T643" s="8">
        <f t="shared" si="139"/>
        <v>0</v>
      </c>
      <c r="U643" s="8">
        <f t="shared" si="140"/>
        <v>0</v>
      </c>
      <c r="V643" s="8">
        <f t="shared" si="141"/>
        <v>0</v>
      </c>
    </row>
    <row r="644" spans="1:22" x14ac:dyDescent="0.25">
      <c r="A644" t="s">
        <v>870</v>
      </c>
      <c r="B644">
        <v>2018</v>
      </c>
      <c r="C644">
        <v>2019</v>
      </c>
      <c r="E644" s="7">
        <v>0</v>
      </c>
      <c r="F644" s="7">
        <v>0</v>
      </c>
      <c r="G644" s="7">
        <v>0</v>
      </c>
      <c r="H644" s="7">
        <v>6.4936298306942648</v>
      </c>
      <c r="I644" s="4">
        <f>1</f>
        <v>1</v>
      </c>
      <c r="J644" s="4">
        <f t="shared" si="142"/>
        <v>1</v>
      </c>
      <c r="K644" s="4">
        <f t="shared" si="130"/>
        <v>0</v>
      </c>
      <c r="L644" s="4">
        <f t="shared" si="131"/>
        <v>0</v>
      </c>
      <c r="M644" s="4">
        <f t="shared" si="132"/>
        <v>0</v>
      </c>
      <c r="N644" s="4">
        <f t="shared" si="133"/>
        <v>0</v>
      </c>
      <c r="O644" s="4">
        <f t="shared" si="134"/>
        <v>0</v>
      </c>
      <c r="P644" s="4">
        <f t="shared" si="135"/>
        <v>24</v>
      </c>
      <c r="Q644" s="4">
        <f t="shared" si="136"/>
        <v>-24216</v>
      </c>
      <c r="R644" s="8">
        <f t="shared" si="137"/>
        <v>0</v>
      </c>
      <c r="S644" s="8">
        <f t="shared" si="138"/>
        <v>0</v>
      </c>
      <c r="T644" s="8">
        <f t="shared" si="139"/>
        <v>0</v>
      </c>
      <c r="U644" s="8">
        <f t="shared" si="140"/>
        <v>0</v>
      </c>
      <c r="V644" s="8">
        <f t="shared" si="141"/>
        <v>0</v>
      </c>
    </row>
    <row r="645" spans="1:22" x14ac:dyDescent="0.25">
      <c r="A645" t="s">
        <v>871</v>
      </c>
      <c r="B645">
        <v>2013</v>
      </c>
      <c r="C645">
        <v>2019</v>
      </c>
      <c r="E645" s="7">
        <v>0</v>
      </c>
      <c r="F645" s="7">
        <v>0</v>
      </c>
      <c r="G645" s="7">
        <v>0</v>
      </c>
      <c r="H645" s="7">
        <v>3.5648093535203005</v>
      </c>
      <c r="I645" s="4">
        <f>1</f>
        <v>1</v>
      </c>
      <c r="J645" s="4">
        <f t="shared" si="142"/>
        <v>1</v>
      </c>
      <c r="K645" s="4">
        <f t="shared" si="130"/>
        <v>0</v>
      </c>
      <c r="L645" s="4">
        <f t="shared" si="131"/>
        <v>0</v>
      </c>
      <c r="M645" s="4">
        <f t="shared" si="132"/>
        <v>0</v>
      </c>
      <c r="N645" s="4">
        <f t="shared" si="133"/>
        <v>0</v>
      </c>
      <c r="O645" s="4">
        <f t="shared" si="134"/>
        <v>0</v>
      </c>
      <c r="P645" s="4">
        <f t="shared" si="135"/>
        <v>84</v>
      </c>
      <c r="Q645" s="4">
        <f t="shared" si="136"/>
        <v>-24216</v>
      </c>
      <c r="R645" s="8">
        <f t="shared" si="137"/>
        <v>0</v>
      </c>
      <c r="S645" s="8">
        <f t="shared" si="138"/>
        <v>0</v>
      </c>
      <c r="T645" s="8">
        <f t="shared" si="139"/>
        <v>0</v>
      </c>
      <c r="U645" s="8">
        <f t="shared" si="140"/>
        <v>0</v>
      </c>
      <c r="V645" s="8">
        <f t="shared" si="141"/>
        <v>0</v>
      </c>
    </row>
    <row r="646" spans="1:22" x14ac:dyDescent="0.25">
      <c r="A646" t="s">
        <v>872</v>
      </c>
      <c r="B646">
        <v>2014</v>
      </c>
      <c r="C646">
        <v>2019</v>
      </c>
      <c r="D646">
        <v>2019</v>
      </c>
      <c r="E646" s="7">
        <v>0</v>
      </c>
      <c r="F646" s="7">
        <v>0</v>
      </c>
      <c r="G646" s="7">
        <v>0</v>
      </c>
      <c r="H646" s="7">
        <v>0</v>
      </c>
      <c r="I646" s="4">
        <f>1</f>
        <v>1</v>
      </c>
      <c r="J646" s="4">
        <f t="shared" si="142"/>
        <v>0</v>
      </c>
      <c r="K646" s="4">
        <f t="shared" si="130"/>
        <v>1</v>
      </c>
      <c r="L646" s="4">
        <f t="shared" si="131"/>
        <v>0</v>
      </c>
      <c r="M646" s="4">
        <f t="shared" si="132"/>
        <v>0</v>
      </c>
      <c r="N646" s="4">
        <f t="shared" si="133"/>
        <v>0</v>
      </c>
      <c r="O646" s="4">
        <f t="shared" si="134"/>
        <v>1</v>
      </c>
      <c r="P646" s="4">
        <f t="shared" si="135"/>
        <v>72</v>
      </c>
      <c r="Q646" s="4">
        <f t="shared" si="136"/>
        <v>12</v>
      </c>
      <c r="R646" s="8">
        <f t="shared" si="137"/>
        <v>0</v>
      </c>
      <c r="S646" s="8">
        <f t="shared" si="138"/>
        <v>0</v>
      </c>
      <c r="T646" s="8">
        <f t="shared" si="139"/>
        <v>0</v>
      </c>
      <c r="U646" s="8">
        <f t="shared" si="140"/>
        <v>0</v>
      </c>
      <c r="V646" s="8">
        <f t="shared" si="141"/>
        <v>0</v>
      </c>
    </row>
    <row r="647" spans="1:22" x14ac:dyDescent="0.25">
      <c r="A647" t="s">
        <v>873</v>
      </c>
      <c r="B647">
        <v>2014</v>
      </c>
      <c r="C647">
        <v>2019</v>
      </c>
      <c r="D647">
        <v>2019</v>
      </c>
      <c r="E647" s="7">
        <v>0</v>
      </c>
      <c r="F647" s="7">
        <v>0</v>
      </c>
      <c r="G647" s="7">
        <v>0</v>
      </c>
      <c r="H647" s="7">
        <v>0</v>
      </c>
      <c r="I647" s="4">
        <f>1</f>
        <v>1</v>
      </c>
      <c r="J647" s="4">
        <f t="shared" si="142"/>
        <v>0</v>
      </c>
      <c r="K647" s="4">
        <f t="shared" si="130"/>
        <v>1</v>
      </c>
      <c r="L647" s="4">
        <f t="shared" si="131"/>
        <v>0</v>
      </c>
      <c r="M647" s="4">
        <f t="shared" si="132"/>
        <v>0</v>
      </c>
      <c r="N647" s="4">
        <f t="shared" si="133"/>
        <v>0</v>
      </c>
      <c r="O647" s="4">
        <f t="shared" si="134"/>
        <v>1</v>
      </c>
      <c r="P647" s="4">
        <f t="shared" si="135"/>
        <v>72</v>
      </c>
      <c r="Q647" s="4">
        <f t="shared" si="136"/>
        <v>12</v>
      </c>
      <c r="R647" s="8">
        <f t="shared" si="137"/>
        <v>0</v>
      </c>
      <c r="S647" s="8">
        <f t="shared" si="138"/>
        <v>0</v>
      </c>
      <c r="T647" s="8">
        <f t="shared" si="139"/>
        <v>0</v>
      </c>
      <c r="U647" s="8">
        <f t="shared" si="140"/>
        <v>0</v>
      </c>
      <c r="V647" s="8">
        <f t="shared" si="141"/>
        <v>0</v>
      </c>
    </row>
    <row r="648" spans="1:22" x14ac:dyDescent="0.25">
      <c r="A648" t="s">
        <v>874</v>
      </c>
      <c r="B648">
        <v>2018</v>
      </c>
      <c r="C648">
        <v>2019</v>
      </c>
      <c r="E648" s="7">
        <v>0</v>
      </c>
      <c r="F648" s="7">
        <v>0</v>
      </c>
      <c r="G648" s="7">
        <v>50.239562421137613</v>
      </c>
      <c r="H648" s="7">
        <v>28.874871072441731</v>
      </c>
      <c r="I648" s="4">
        <f>1</f>
        <v>1</v>
      </c>
      <c r="J648" s="4">
        <f t="shared" si="142"/>
        <v>1</v>
      </c>
      <c r="K648" s="4">
        <f t="shared" si="130"/>
        <v>0</v>
      </c>
      <c r="L648" s="4">
        <f t="shared" si="131"/>
        <v>0</v>
      </c>
      <c r="M648" s="4">
        <f t="shared" si="132"/>
        <v>0</v>
      </c>
      <c r="N648" s="4">
        <f t="shared" si="133"/>
        <v>0</v>
      </c>
      <c r="O648" s="4">
        <f t="shared" si="134"/>
        <v>0</v>
      </c>
      <c r="P648" s="4">
        <f t="shared" si="135"/>
        <v>24</v>
      </c>
      <c r="Q648" s="4">
        <f t="shared" si="136"/>
        <v>-24216</v>
      </c>
      <c r="R648" s="8">
        <f t="shared" si="137"/>
        <v>0</v>
      </c>
      <c r="S648" s="8">
        <f t="shared" si="138"/>
        <v>0</v>
      </c>
      <c r="T648" s="8">
        <f t="shared" si="139"/>
        <v>0</v>
      </c>
      <c r="U648" s="8">
        <f t="shared" si="140"/>
        <v>0</v>
      </c>
      <c r="V648" s="8">
        <f t="shared" si="141"/>
        <v>0</v>
      </c>
    </row>
    <row r="649" spans="1:22" x14ac:dyDescent="0.25">
      <c r="A649" t="s">
        <v>875</v>
      </c>
      <c r="B649">
        <v>2013</v>
      </c>
      <c r="C649">
        <v>2019</v>
      </c>
      <c r="D649">
        <v>2019</v>
      </c>
      <c r="E649" s="7">
        <v>0</v>
      </c>
      <c r="F649" s="7">
        <v>0.24033183811609174</v>
      </c>
      <c r="G649" s="7">
        <v>0</v>
      </c>
      <c r="H649" s="7">
        <v>0</v>
      </c>
      <c r="I649" s="4">
        <f>1</f>
        <v>1</v>
      </c>
      <c r="J649" s="4">
        <f t="shared" si="142"/>
        <v>0</v>
      </c>
      <c r="K649" s="4">
        <f t="shared" si="130"/>
        <v>1</v>
      </c>
      <c r="L649" s="4">
        <f t="shared" si="131"/>
        <v>0</v>
      </c>
      <c r="M649" s="4">
        <f t="shared" si="132"/>
        <v>0</v>
      </c>
      <c r="N649" s="4">
        <f t="shared" si="133"/>
        <v>1</v>
      </c>
      <c r="O649" s="4">
        <f t="shared" si="134"/>
        <v>0</v>
      </c>
      <c r="P649" s="4">
        <f t="shared" si="135"/>
        <v>84</v>
      </c>
      <c r="Q649" s="4">
        <f t="shared" si="136"/>
        <v>12</v>
      </c>
      <c r="R649" s="8">
        <f t="shared" si="137"/>
        <v>0</v>
      </c>
      <c r="S649" s="8">
        <f t="shared" si="138"/>
        <v>0</v>
      </c>
      <c r="T649" s="8">
        <f t="shared" si="139"/>
        <v>0</v>
      </c>
      <c r="U649" s="8">
        <f t="shared" si="140"/>
        <v>0</v>
      </c>
      <c r="V649" s="8">
        <f t="shared" si="141"/>
        <v>0.24033183811609174</v>
      </c>
    </row>
    <row r="650" spans="1:22" x14ac:dyDescent="0.25">
      <c r="A650" t="s">
        <v>876</v>
      </c>
      <c r="B650">
        <v>2016</v>
      </c>
      <c r="C650">
        <v>2019</v>
      </c>
      <c r="D650">
        <v>2019</v>
      </c>
      <c r="E650" s="7">
        <v>0</v>
      </c>
      <c r="F650" s="7">
        <v>1.0721094848165771</v>
      </c>
      <c r="G650" s="7">
        <v>0</v>
      </c>
      <c r="H650" s="7">
        <v>0</v>
      </c>
      <c r="I650" s="4">
        <f>1</f>
        <v>1</v>
      </c>
      <c r="J650" s="4">
        <f t="shared" si="142"/>
        <v>0</v>
      </c>
      <c r="K650" s="4">
        <f t="shared" si="130"/>
        <v>1</v>
      </c>
      <c r="L650" s="4">
        <f t="shared" si="131"/>
        <v>0</v>
      </c>
      <c r="M650" s="4">
        <f t="shared" si="132"/>
        <v>0</v>
      </c>
      <c r="N650" s="4">
        <f t="shared" si="133"/>
        <v>1</v>
      </c>
      <c r="O650" s="4">
        <f t="shared" si="134"/>
        <v>0</v>
      </c>
      <c r="P650" s="4">
        <f t="shared" si="135"/>
        <v>48</v>
      </c>
      <c r="Q650" s="4">
        <f t="shared" si="136"/>
        <v>12</v>
      </c>
      <c r="R650" s="8">
        <f t="shared" si="137"/>
        <v>0</v>
      </c>
      <c r="S650" s="8">
        <f t="shared" si="138"/>
        <v>0</v>
      </c>
      <c r="T650" s="8">
        <f t="shared" si="139"/>
        <v>0</v>
      </c>
      <c r="U650" s="8">
        <f t="shared" si="140"/>
        <v>0</v>
      </c>
      <c r="V650" s="8">
        <f t="shared" si="141"/>
        <v>1.0721094848165771</v>
      </c>
    </row>
    <row r="651" spans="1:22" x14ac:dyDescent="0.25">
      <c r="A651" t="s">
        <v>877</v>
      </c>
      <c r="B651">
        <v>2019</v>
      </c>
      <c r="C651">
        <v>2019</v>
      </c>
      <c r="E651" s="7">
        <v>0</v>
      </c>
      <c r="F651" s="7">
        <v>0</v>
      </c>
      <c r="G651" s="7">
        <v>0</v>
      </c>
      <c r="H651" s="7">
        <v>2.5087946044919116</v>
      </c>
      <c r="I651" s="4">
        <f>1</f>
        <v>1</v>
      </c>
      <c r="J651" s="4">
        <f t="shared" si="142"/>
        <v>1</v>
      </c>
      <c r="K651" s="4">
        <f t="shared" si="130"/>
        <v>0</v>
      </c>
      <c r="L651" s="4">
        <f t="shared" si="131"/>
        <v>0</v>
      </c>
      <c r="M651" s="4">
        <f t="shared" si="132"/>
        <v>0</v>
      </c>
      <c r="N651" s="4">
        <f t="shared" si="133"/>
        <v>0</v>
      </c>
      <c r="O651" s="4">
        <f t="shared" si="134"/>
        <v>0</v>
      </c>
      <c r="P651" s="4">
        <f t="shared" si="135"/>
        <v>12</v>
      </c>
      <c r="Q651" s="4">
        <f t="shared" si="136"/>
        <v>-24216</v>
      </c>
      <c r="R651" s="8">
        <f t="shared" si="137"/>
        <v>0</v>
      </c>
      <c r="S651" s="8">
        <f t="shared" si="138"/>
        <v>0</v>
      </c>
      <c r="T651" s="8">
        <f t="shared" si="139"/>
        <v>0</v>
      </c>
      <c r="U651" s="8">
        <f t="shared" si="140"/>
        <v>0</v>
      </c>
      <c r="V651" s="8">
        <f t="shared" si="141"/>
        <v>0</v>
      </c>
    </row>
    <row r="652" spans="1:22" x14ac:dyDescent="0.25">
      <c r="A652" t="s">
        <v>878</v>
      </c>
      <c r="B652">
        <v>2015</v>
      </c>
      <c r="C652">
        <v>2019</v>
      </c>
      <c r="E652" s="7">
        <v>0</v>
      </c>
      <c r="F652" s="7">
        <v>0</v>
      </c>
      <c r="G652" s="7">
        <v>22.27534437172686</v>
      </c>
      <c r="H652" s="7">
        <v>24.717856867929523</v>
      </c>
      <c r="I652" s="4">
        <f>1</f>
        <v>1</v>
      </c>
      <c r="J652" s="4">
        <f t="shared" si="142"/>
        <v>1</v>
      </c>
      <c r="K652" s="4">
        <f t="shared" si="130"/>
        <v>0</v>
      </c>
      <c r="L652" s="4">
        <f t="shared" si="131"/>
        <v>0</v>
      </c>
      <c r="M652" s="4">
        <f t="shared" si="132"/>
        <v>0</v>
      </c>
      <c r="N652" s="4">
        <f t="shared" si="133"/>
        <v>0</v>
      </c>
      <c r="O652" s="4">
        <f t="shared" si="134"/>
        <v>0</v>
      </c>
      <c r="P652" s="4">
        <f t="shared" si="135"/>
        <v>60</v>
      </c>
      <c r="Q652" s="4">
        <f t="shared" si="136"/>
        <v>-24216</v>
      </c>
      <c r="R652" s="8">
        <f t="shared" si="137"/>
        <v>0</v>
      </c>
      <c r="S652" s="8">
        <f t="shared" si="138"/>
        <v>0</v>
      </c>
      <c r="T652" s="8">
        <f t="shared" si="139"/>
        <v>0</v>
      </c>
      <c r="U652" s="8">
        <f t="shared" si="140"/>
        <v>0</v>
      </c>
      <c r="V652" s="8">
        <f t="shared" si="141"/>
        <v>0</v>
      </c>
    </row>
    <row r="653" spans="1:22" x14ac:dyDescent="0.25">
      <c r="A653" t="s">
        <v>879</v>
      </c>
      <c r="B653">
        <v>2016</v>
      </c>
      <c r="C653">
        <v>2019</v>
      </c>
      <c r="E653" s="7">
        <v>0</v>
      </c>
      <c r="F653" s="7">
        <v>0</v>
      </c>
      <c r="G653" s="7">
        <v>11.444550116772298</v>
      </c>
      <c r="H653" s="7">
        <v>12.769541350174066</v>
      </c>
      <c r="I653" s="4">
        <f>1</f>
        <v>1</v>
      </c>
      <c r="J653" s="4">
        <f t="shared" si="142"/>
        <v>1</v>
      </c>
      <c r="K653" s="4">
        <f t="shared" si="130"/>
        <v>0</v>
      </c>
      <c r="L653" s="4">
        <f t="shared" si="131"/>
        <v>0</v>
      </c>
      <c r="M653" s="4">
        <f t="shared" si="132"/>
        <v>0</v>
      </c>
      <c r="N653" s="4">
        <f t="shared" si="133"/>
        <v>0</v>
      </c>
      <c r="O653" s="4">
        <f t="shared" si="134"/>
        <v>0</v>
      </c>
      <c r="P653" s="4">
        <f t="shared" si="135"/>
        <v>48</v>
      </c>
      <c r="Q653" s="4">
        <f t="shared" si="136"/>
        <v>-24216</v>
      </c>
      <c r="R653" s="8">
        <f t="shared" si="137"/>
        <v>0</v>
      </c>
      <c r="S653" s="8">
        <f t="shared" si="138"/>
        <v>0</v>
      </c>
      <c r="T653" s="8">
        <f t="shared" si="139"/>
        <v>0</v>
      </c>
      <c r="U653" s="8">
        <f t="shared" si="140"/>
        <v>0</v>
      </c>
      <c r="V653" s="8">
        <f t="shared" si="141"/>
        <v>0</v>
      </c>
    </row>
    <row r="654" spans="1:22" x14ac:dyDescent="0.25">
      <c r="A654" t="s">
        <v>880</v>
      </c>
      <c r="B654">
        <v>2018</v>
      </c>
      <c r="C654">
        <v>2019</v>
      </c>
      <c r="D654">
        <v>2019</v>
      </c>
      <c r="E654" s="7">
        <v>0</v>
      </c>
      <c r="F654" s="7">
        <v>1.2239571820336346</v>
      </c>
      <c r="G654" s="7">
        <v>0</v>
      </c>
      <c r="H654" s="7">
        <v>0</v>
      </c>
      <c r="I654" s="4">
        <f>1</f>
        <v>1</v>
      </c>
      <c r="J654" s="4">
        <f t="shared" si="142"/>
        <v>0</v>
      </c>
      <c r="K654" s="4">
        <f t="shared" si="130"/>
        <v>1</v>
      </c>
      <c r="L654" s="4">
        <f t="shared" si="131"/>
        <v>0</v>
      </c>
      <c r="M654" s="4">
        <f t="shared" si="132"/>
        <v>0</v>
      </c>
      <c r="N654" s="4">
        <f t="shared" si="133"/>
        <v>1</v>
      </c>
      <c r="O654" s="4">
        <f t="shared" si="134"/>
        <v>0</v>
      </c>
      <c r="P654" s="4">
        <f t="shared" si="135"/>
        <v>24</v>
      </c>
      <c r="Q654" s="4">
        <f t="shared" si="136"/>
        <v>12</v>
      </c>
      <c r="R654" s="8">
        <f t="shared" si="137"/>
        <v>0</v>
      </c>
      <c r="S654" s="8">
        <f t="shared" si="138"/>
        <v>0</v>
      </c>
      <c r="T654" s="8">
        <f t="shared" si="139"/>
        <v>0</v>
      </c>
      <c r="U654" s="8">
        <f t="shared" si="140"/>
        <v>0</v>
      </c>
      <c r="V654" s="8">
        <f t="shared" si="141"/>
        <v>1.2239571820336346</v>
      </c>
    </row>
    <row r="655" spans="1:22" x14ac:dyDescent="0.25">
      <c r="A655" t="s">
        <v>881</v>
      </c>
      <c r="B655">
        <v>2019</v>
      </c>
      <c r="C655">
        <v>2019</v>
      </c>
      <c r="D655">
        <v>2019</v>
      </c>
      <c r="E655" s="7">
        <v>14.662997809421844</v>
      </c>
      <c r="F655" s="7">
        <v>4.4403728826060282</v>
      </c>
      <c r="G655" s="7">
        <v>0</v>
      </c>
      <c r="H655" s="7">
        <v>0</v>
      </c>
      <c r="I655" s="4">
        <f>1</f>
        <v>1</v>
      </c>
      <c r="J655" s="4">
        <f t="shared" si="142"/>
        <v>0</v>
      </c>
      <c r="K655" s="4">
        <f t="shared" si="130"/>
        <v>1</v>
      </c>
      <c r="L655" s="4">
        <f t="shared" si="131"/>
        <v>1</v>
      </c>
      <c r="M655" s="4">
        <f t="shared" si="132"/>
        <v>0</v>
      </c>
      <c r="N655" s="4">
        <f t="shared" si="133"/>
        <v>0</v>
      </c>
      <c r="O655" s="4">
        <f t="shared" si="134"/>
        <v>0</v>
      </c>
      <c r="P655" s="4">
        <f t="shared" si="135"/>
        <v>12</v>
      </c>
      <c r="Q655" s="4">
        <f t="shared" si="136"/>
        <v>12</v>
      </c>
      <c r="R655" s="8">
        <f t="shared" si="137"/>
        <v>14.662997809421844</v>
      </c>
      <c r="S655" s="8">
        <f t="shared" si="138"/>
        <v>14.662997809421844</v>
      </c>
      <c r="T655" s="8">
        <f t="shared" si="139"/>
        <v>0</v>
      </c>
      <c r="U655" s="8">
        <f t="shared" si="140"/>
        <v>4.4403728826060282</v>
      </c>
      <c r="V655" s="8">
        <f t="shared" si="141"/>
        <v>0</v>
      </c>
    </row>
    <row r="656" spans="1:22" x14ac:dyDescent="0.25">
      <c r="A656" t="s">
        <v>882</v>
      </c>
      <c r="B656">
        <v>2014</v>
      </c>
      <c r="C656">
        <v>2019</v>
      </c>
      <c r="E656" s="7">
        <v>2.4499138345789193</v>
      </c>
      <c r="F656" s="7">
        <v>5.4553862832729729</v>
      </c>
      <c r="G656" s="7">
        <v>20.684005815588179</v>
      </c>
      <c r="H656" s="7">
        <v>17.881894458672321</v>
      </c>
      <c r="I656" s="4">
        <f>1</f>
        <v>1</v>
      </c>
      <c r="J656" s="4">
        <f t="shared" si="142"/>
        <v>1</v>
      </c>
      <c r="K656" s="4">
        <f t="shared" si="130"/>
        <v>0</v>
      </c>
      <c r="L656" s="4">
        <f t="shared" si="131"/>
        <v>0</v>
      </c>
      <c r="M656" s="4">
        <f t="shared" si="132"/>
        <v>0</v>
      </c>
      <c r="N656" s="4">
        <f t="shared" si="133"/>
        <v>0</v>
      </c>
      <c r="O656" s="4">
        <f t="shared" si="134"/>
        <v>0</v>
      </c>
      <c r="P656" s="4">
        <f t="shared" si="135"/>
        <v>72</v>
      </c>
      <c r="Q656" s="4">
        <f t="shared" si="136"/>
        <v>-24216</v>
      </c>
      <c r="R656" s="8">
        <f t="shared" si="137"/>
        <v>0</v>
      </c>
      <c r="S656" s="8">
        <f t="shared" si="138"/>
        <v>0</v>
      </c>
      <c r="T656" s="8">
        <f t="shared" si="139"/>
        <v>0</v>
      </c>
      <c r="U656" s="8">
        <f t="shared" si="140"/>
        <v>0</v>
      </c>
      <c r="V656" s="8">
        <f t="shared" si="141"/>
        <v>0</v>
      </c>
    </row>
    <row r="657" spans="1:22" x14ac:dyDescent="0.25">
      <c r="A657" t="s">
        <v>883</v>
      </c>
      <c r="B657">
        <v>2014</v>
      </c>
      <c r="C657">
        <v>2019</v>
      </c>
      <c r="E657" s="7">
        <v>0</v>
      </c>
      <c r="F657" s="7">
        <v>0</v>
      </c>
      <c r="G657" s="7">
        <v>0</v>
      </c>
      <c r="H657" s="7">
        <v>0</v>
      </c>
      <c r="I657" s="4">
        <f>1</f>
        <v>1</v>
      </c>
      <c r="J657" s="4">
        <f t="shared" si="142"/>
        <v>1</v>
      </c>
      <c r="K657" s="4">
        <f t="shared" si="130"/>
        <v>0</v>
      </c>
      <c r="L657" s="4">
        <f t="shared" si="131"/>
        <v>0</v>
      </c>
      <c r="M657" s="4">
        <f t="shared" si="132"/>
        <v>0</v>
      </c>
      <c r="N657" s="4">
        <f t="shared" si="133"/>
        <v>0</v>
      </c>
      <c r="O657" s="4">
        <f t="shared" si="134"/>
        <v>0</v>
      </c>
      <c r="P657" s="4">
        <f t="shared" si="135"/>
        <v>72</v>
      </c>
      <c r="Q657" s="4">
        <f t="shared" si="136"/>
        <v>-24216</v>
      </c>
      <c r="R657" s="8">
        <f t="shared" si="137"/>
        <v>0</v>
      </c>
      <c r="S657" s="8">
        <f t="shared" si="138"/>
        <v>0</v>
      </c>
      <c r="T657" s="8">
        <f t="shared" si="139"/>
        <v>0</v>
      </c>
      <c r="U657" s="8">
        <f t="shared" si="140"/>
        <v>0</v>
      </c>
      <c r="V657" s="8">
        <f t="shared" si="141"/>
        <v>0</v>
      </c>
    </row>
    <row r="658" spans="1:22" x14ac:dyDescent="0.25">
      <c r="A658" t="s">
        <v>884</v>
      </c>
      <c r="B658">
        <v>2019</v>
      </c>
      <c r="C658">
        <v>2019</v>
      </c>
      <c r="E658" s="7">
        <v>9.2440752992616613</v>
      </c>
      <c r="F658" s="7">
        <v>4.2418122403051113</v>
      </c>
      <c r="G658" s="7">
        <v>49.000525734515179</v>
      </c>
      <c r="H658" s="7">
        <v>14.444194467038377</v>
      </c>
      <c r="I658" s="4">
        <f>1</f>
        <v>1</v>
      </c>
      <c r="J658" s="4">
        <f t="shared" si="142"/>
        <v>1</v>
      </c>
      <c r="K658" s="4">
        <f t="shared" si="130"/>
        <v>0</v>
      </c>
      <c r="L658" s="4">
        <f t="shared" si="131"/>
        <v>0</v>
      </c>
      <c r="M658" s="4">
        <f t="shared" si="132"/>
        <v>0</v>
      </c>
      <c r="N658" s="4">
        <f t="shared" si="133"/>
        <v>0</v>
      </c>
      <c r="O658" s="4">
        <f t="shared" si="134"/>
        <v>0</v>
      </c>
      <c r="P658" s="4">
        <f t="shared" si="135"/>
        <v>12</v>
      </c>
      <c r="Q658" s="4">
        <f t="shared" si="136"/>
        <v>-24216</v>
      </c>
      <c r="R658" s="8">
        <f t="shared" si="137"/>
        <v>0</v>
      </c>
      <c r="S658" s="8">
        <f t="shared" si="138"/>
        <v>0</v>
      </c>
      <c r="T658" s="8">
        <f t="shared" si="139"/>
        <v>0</v>
      </c>
      <c r="U658" s="8">
        <f t="shared" si="140"/>
        <v>0</v>
      </c>
      <c r="V658" s="8">
        <f t="shared" si="141"/>
        <v>0</v>
      </c>
    </row>
    <row r="659" spans="1:22" x14ac:dyDescent="0.25">
      <c r="A659" t="s">
        <v>885</v>
      </c>
      <c r="B659">
        <v>2017</v>
      </c>
      <c r="C659">
        <v>2019</v>
      </c>
      <c r="E659" s="7">
        <v>0</v>
      </c>
      <c r="F659" s="7">
        <v>0</v>
      </c>
      <c r="G659" s="7">
        <v>35.229664277893193</v>
      </c>
      <c r="H659" s="7">
        <v>15.07637573152385</v>
      </c>
      <c r="I659" s="4">
        <f>1</f>
        <v>1</v>
      </c>
      <c r="J659" s="4">
        <f t="shared" si="142"/>
        <v>1</v>
      </c>
      <c r="K659" s="4">
        <f t="shared" si="130"/>
        <v>0</v>
      </c>
      <c r="L659" s="4">
        <f t="shared" si="131"/>
        <v>0</v>
      </c>
      <c r="M659" s="4">
        <f t="shared" si="132"/>
        <v>0</v>
      </c>
      <c r="N659" s="4">
        <f t="shared" si="133"/>
        <v>0</v>
      </c>
      <c r="O659" s="4">
        <f t="shared" si="134"/>
        <v>0</v>
      </c>
      <c r="P659" s="4">
        <f t="shared" si="135"/>
        <v>36</v>
      </c>
      <c r="Q659" s="4">
        <f t="shared" si="136"/>
        <v>-24216</v>
      </c>
      <c r="R659" s="8">
        <f t="shared" si="137"/>
        <v>0</v>
      </c>
      <c r="S659" s="8">
        <f t="shared" si="138"/>
        <v>0</v>
      </c>
      <c r="T659" s="8">
        <f t="shared" si="139"/>
        <v>0</v>
      </c>
      <c r="U659" s="8">
        <f t="shared" si="140"/>
        <v>0</v>
      </c>
      <c r="V659" s="8">
        <f t="shared" si="141"/>
        <v>0</v>
      </c>
    </row>
    <row r="660" spans="1:22" x14ac:dyDescent="0.25">
      <c r="A660" t="s">
        <v>886</v>
      </c>
      <c r="B660">
        <v>2019</v>
      </c>
      <c r="C660">
        <v>2019</v>
      </c>
      <c r="E660" s="7">
        <v>0</v>
      </c>
      <c r="F660" s="7">
        <v>0</v>
      </c>
      <c r="G660" s="7">
        <v>0</v>
      </c>
      <c r="H660" s="7">
        <v>7.9104686480913635</v>
      </c>
      <c r="I660" s="4">
        <f>1</f>
        <v>1</v>
      </c>
      <c r="J660" s="4">
        <f t="shared" si="142"/>
        <v>1</v>
      </c>
      <c r="K660" s="4">
        <f t="shared" si="130"/>
        <v>0</v>
      </c>
      <c r="L660" s="4">
        <f t="shared" si="131"/>
        <v>0</v>
      </c>
      <c r="M660" s="4">
        <f t="shared" si="132"/>
        <v>0</v>
      </c>
      <c r="N660" s="4">
        <f t="shared" si="133"/>
        <v>0</v>
      </c>
      <c r="O660" s="4">
        <f t="shared" si="134"/>
        <v>0</v>
      </c>
      <c r="P660" s="4">
        <f t="shared" si="135"/>
        <v>12</v>
      </c>
      <c r="Q660" s="4">
        <f t="shared" si="136"/>
        <v>-24216</v>
      </c>
      <c r="R660" s="8">
        <f t="shared" si="137"/>
        <v>0</v>
      </c>
      <c r="S660" s="8">
        <f t="shared" si="138"/>
        <v>0</v>
      </c>
      <c r="T660" s="8">
        <f t="shared" si="139"/>
        <v>0</v>
      </c>
      <c r="U660" s="8">
        <f t="shared" si="140"/>
        <v>0</v>
      </c>
      <c r="V660" s="8">
        <f t="shared" si="141"/>
        <v>0</v>
      </c>
    </row>
    <row r="661" spans="1:22" x14ac:dyDescent="0.25">
      <c r="A661" t="s">
        <v>887</v>
      </c>
      <c r="B661">
        <v>2014</v>
      </c>
      <c r="C661">
        <v>2019</v>
      </c>
      <c r="D661">
        <v>2019</v>
      </c>
      <c r="E661" s="7">
        <v>0</v>
      </c>
      <c r="F661" s="7">
        <v>0.60218305237531589</v>
      </c>
      <c r="G661" s="7">
        <v>0</v>
      </c>
      <c r="H661" s="7">
        <v>0</v>
      </c>
      <c r="I661" s="4">
        <f>1</f>
        <v>1</v>
      </c>
      <c r="J661" s="4">
        <f t="shared" si="142"/>
        <v>0</v>
      </c>
      <c r="K661" s="4">
        <f t="shared" si="130"/>
        <v>1</v>
      </c>
      <c r="L661" s="4">
        <f t="shared" si="131"/>
        <v>0</v>
      </c>
      <c r="M661" s="4">
        <f t="shared" si="132"/>
        <v>0</v>
      </c>
      <c r="N661" s="4">
        <f t="shared" si="133"/>
        <v>1</v>
      </c>
      <c r="O661" s="4">
        <f t="shared" si="134"/>
        <v>0</v>
      </c>
      <c r="P661" s="4">
        <f t="shared" si="135"/>
        <v>72</v>
      </c>
      <c r="Q661" s="4">
        <f t="shared" si="136"/>
        <v>12</v>
      </c>
      <c r="R661" s="8">
        <f t="shared" si="137"/>
        <v>0</v>
      </c>
      <c r="S661" s="8">
        <f t="shared" si="138"/>
        <v>0</v>
      </c>
      <c r="T661" s="8">
        <f t="shared" si="139"/>
        <v>0</v>
      </c>
      <c r="U661" s="8">
        <f t="shared" si="140"/>
        <v>0</v>
      </c>
      <c r="V661" s="8">
        <f t="shared" si="141"/>
        <v>0.60218305237531589</v>
      </c>
    </row>
    <row r="662" spans="1:22" x14ac:dyDescent="0.25">
      <c r="A662" t="s">
        <v>888</v>
      </c>
      <c r="B662">
        <v>2014</v>
      </c>
      <c r="C662">
        <v>2019</v>
      </c>
      <c r="E662" s="7">
        <v>0</v>
      </c>
      <c r="F662" s="7">
        <v>0</v>
      </c>
      <c r="G662" s="7">
        <v>47.498203453459674</v>
      </c>
      <c r="H662" s="7">
        <v>28.690432550402715</v>
      </c>
      <c r="I662" s="4">
        <f>1</f>
        <v>1</v>
      </c>
      <c r="J662" s="4">
        <f t="shared" si="142"/>
        <v>1</v>
      </c>
      <c r="K662" s="4">
        <f t="shared" si="130"/>
        <v>0</v>
      </c>
      <c r="L662" s="4">
        <f t="shared" si="131"/>
        <v>0</v>
      </c>
      <c r="M662" s="4">
        <f t="shared" si="132"/>
        <v>0</v>
      </c>
      <c r="N662" s="4">
        <f t="shared" si="133"/>
        <v>0</v>
      </c>
      <c r="O662" s="4">
        <f t="shared" si="134"/>
        <v>0</v>
      </c>
      <c r="P662" s="4">
        <f t="shared" si="135"/>
        <v>72</v>
      </c>
      <c r="Q662" s="4">
        <f t="shared" si="136"/>
        <v>-24216</v>
      </c>
      <c r="R662" s="8">
        <f t="shared" si="137"/>
        <v>0</v>
      </c>
      <c r="S662" s="8">
        <f t="shared" si="138"/>
        <v>0</v>
      </c>
      <c r="T662" s="8">
        <f t="shared" si="139"/>
        <v>0</v>
      </c>
      <c r="U662" s="8">
        <f t="shared" si="140"/>
        <v>0</v>
      </c>
      <c r="V662" s="8">
        <f t="shared" si="141"/>
        <v>0</v>
      </c>
    </row>
    <row r="663" spans="1:22" x14ac:dyDescent="0.25">
      <c r="A663" t="s">
        <v>889</v>
      </c>
      <c r="B663">
        <v>2016</v>
      </c>
      <c r="C663">
        <v>2019</v>
      </c>
      <c r="E663" s="7">
        <v>0</v>
      </c>
      <c r="F663" s="7">
        <v>7.8860098732245865</v>
      </c>
      <c r="G663" s="7">
        <v>0</v>
      </c>
      <c r="H663" s="7">
        <v>22.51323117790302</v>
      </c>
      <c r="I663" s="4">
        <f>1</f>
        <v>1</v>
      </c>
      <c r="J663" s="4">
        <f t="shared" si="142"/>
        <v>1</v>
      </c>
      <c r="K663" s="4">
        <f t="shared" si="130"/>
        <v>0</v>
      </c>
      <c r="L663" s="4">
        <f t="shared" si="131"/>
        <v>0</v>
      </c>
      <c r="M663" s="4">
        <f t="shared" si="132"/>
        <v>0</v>
      </c>
      <c r="N663" s="4">
        <f t="shared" si="133"/>
        <v>0</v>
      </c>
      <c r="O663" s="4">
        <f t="shared" si="134"/>
        <v>0</v>
      </c>
      <c r="P663" s="4">
        <f t="shared" si="135"/>
        <v>48</v>
      </c>
      <c r="Q663" s="4">
        <f t="shared" si="136"/>
        <v>-24216</v>
      </c>
      <c r="R663" s="8">
        <f t="shared" si="137"/>
        <v>0</v>
      </c>
      <c r="S663" s="8">
        <f t="shared" si="138"/>
        <v>0</v>
      </c>
      <c r="T663" s="8">
        <f t="shared" si="139"/>
        <v>0</v>
      </c>
      <c r="U663" s="8">
        <f t="shared" si="140"/>
        <v>0</v>
      </c>
      <c r="V663" s="8">
        <f t="shared" si="141"/>
        <v>0</v>
      </c>
    </row>
    <row r="664" spans="1:22" x14ac:dyDescent="0.25">
      <c r="A664" t="s">
        <v>890</v>
      </c>
      <c r="B664">
        <v>2017</v>
      </c>
      <c r="C664">
        <v>2019</v>
      </c>
      <c r="D664">
        <v>2019</v>
      </c>
      <c r="E664" s="7">
        <v>0</v>
      </c>
      <c r="F664" s="7">
        <v>0.96220483023271319</v>
      </c>
      <c r="G664" s="7">
        <v>0</v>
      </c>
      <c r="H664" s="7">
        <v>0</v>
      </c>
      <c r="I664" s="4">
        <f>1</f>
        <v>1</v>
      </c>
      <c r="J664" s="4">
        <f t="shared" si="142"/>
        <v>0</v>
      </c>
      <c r="K664" s="4">
        <f t="shared" si="130"/>
        <v>1</v>
      </c>
      <c r="L664" s="4">
        <f t="shared" si="131"/>
        <v>0</v>
      </c>
      <c r="M664" s="4">
        <f t="shared" si="132"/>
        <v>0</v>
      </c>
      <c r="N664" s="4">
        <f t="shared" si="133"/>
        <v>1</v>
      </c>
      <c r="O664" s="4">
        <f t="shared" si="134"/>
        <v>0</v>
      </c>
      <c r="P664" s="4">
        <f t="shared" si="135"/>
        <v>36</v>
      </c>
      <c r="Q664" s="4">
        <f t="shared" si="136"/>
        <v>12</v>
      </c>
      <c r="R664" s="8">
        <f t="shared" si="137"/>
        <v>0</v>
      </c>
      <c r="S664" s="8">
        <f t="shared" si="138"/>
        <v>0</v>
      </c>
      <c r="T664" s="8">
        <f t="shared" si="139"/>
        <v>0</v>
      </c>
      <c r="U664" s="8">
        <f t="shared" si="140"/>
        <v>0</v>
      </c>
      <c r="V664" s="8">
        <f t="shared" si="141"/>
        <v>0.96220483023271319</v>
      </c>
    </row>
    <row r="665" spans="1:22" x14ac:dyDescent="0.25">
      <c r="A665" t="s">
        <v>891</v>
      </c>
      <c r="B665">
        <v>2014</v>
      </c>
      <c r="C665">
        <v>2019</v>
      </c>
      <c r="E665" s="7">
        <v>0</v>
      </c>
      <c r="F665" s="7">
        <v>0</v>
      </c>
      <c r="G665" s="7">
        <v>25.297748794172556</v>
      </c>
      <c r="H665" s="7">
        <v>28.744341924599414</v>
      </c>
      <c r="I665" s="4">
        <f>1</f>
        <v>1</v>
      </c>
      <c r="J665" s="4">
        <f t="shared" si="142"/>
        <v>1</v>
      </c>
      <c r="K665" s="4">
        <f t="shared" si="130"/>
        <v>0</v>
      </c>
      <c r="L665" s="4">
        <f t="shared" si="131"/>
        <v>0</v>
      </c>
      <c r="M665" s="4">
        <f t="shared" si="132"/>
        <v>0</v>
      </c>
      <c r="N665" s="4">
        <f t="shared" si="133"/>
        <v>0</v>
      </c>
      <c r="O665" s="4">
        <f t="shared" si="134"/>
        <v>0</v>
      </c>
      <c r="P665" s="4">
        <f t="shared" si="135"/>
        <v>72</v>
      </c>
      <c r="Q665" s="4">
        <f t="shared" si="136"/>
        <v>-24216</v>
      </c>
      <c r="R665" s="8">
        <f t="shared" si="137"/>
        <v>0</v>
      </c>
      <c r="S665" s="8">
        <f t="shared" si="138"/>
        <v>0</v>
      </c>
      <c r="T665" s="8">
        <f t="shared" si="139"/>
        <v>0</v>
      </c>
      <c r="U665" s="8">
        <f t="shared" si="140"/>
        <v>0</v>
      </c>
      <c r="V665" s="8">
        <f t="shared" si="141"/>
        <v>0</v>
      </c>
    </row>
    <row r="666" spans="1:22" x14ac:dyDescent="0.25">
      <c r="A666" t="s">
        <v>892</v>
      </c>
      <c r="B666">
        <v>2011</v>
      </c>
      <c r="C666">
        <v>2019</v>
      </c>
      <c r="E666" s="7">
        <v>0</v>
      </c>
      <c r="F666" s="7">
        <v>0</v>
      </c>
      <c r="G666" s="7">
        <v>16.039476256669186</v>
      </c>
      <c r="H666" s="7">
        <v>20.513589856390546</v>
      </c>
      <c r="I666" s="4">
        <f>1</f>
        <v>1</v>
      </c>
      <c r="J666" s="4">
        <f t="shared" si="142"/>
        <v>1</v>
      </c>
      <c r="K666" s="4">
        <f t="shared" si="130"/>
        <v>0</v>
      </c>
      <c r="L666" s="4">
        <f t="shared" si="131"/>
        <v>0</v>
      </c>
      <c r="M666" s="4">
        <f t="shared" si="132"/>
        <v>0</v>
      </c>
      <c r="N666" s="4">
        <f t="shared" si="133"/>
        <v>0</v>
      </c>
      <c r="O666" s="4">
        <f t="shared" si="134"/>
        <v>0</v>
      </c>
      <c r="P666" s="4">
        <f t="shared" si="135"/>
        <v>108</v>
      </c>
      <c r="Q666" s="4">
        <f t="shared" si="136"/>
        <v>-24216</v>
      </c>
      <c r="R666" s="8">
        <f t="shared" si="137"/>
        <v>0</v>
      </c>
      <c r="S666" s="8">
        <f t="shared" si="138"/>
        <v>0</v>
      </c>
      <c r="T666" s="8">
        <f t="shared" si="139"/>
        <v>0</v>
      </c>
      <c r="U666" s="8">
        <f t="shared" si="140"/>
        <v>0</v>
      </c>
      <c r="V666" s="8">
        <f t="shared" si="141"/>
        <v>0</v>
      </c>
    </row>
    <row r="667" spans="1:22" x14ac:dyDescent="0.25">
      <c r="A667" t="s">
        <v>893</v>
      </c>
      <c r="B667">
        <v>2011</v>
      </c>
      <c r="C667">
        <v>2019</v>
      </c>
      <c r="E667" s="7">
        <v>0</v>
      </c>
      <c r="F667" s="7">
        <v>0.65109663084046066</v>
      </c>
      <c r="G667" s="7">
        <v>0</v>
      </c>
      <c r="H667" s="7">
        <v>2.6163252624676936</v>
      </c>
      <c r="I667" s="4">
        <f>1</f>
        <v>1</v>
      </c>
      <c r="J667" s="4">
        <f t="shared" si="142"/>
        <v>1</v>
      </c>
      <c r="K667" s="4">
        <f t="shared" si="130"/>
        <v>0</v>
      </c>
      <c r="L667" s="4">
        <f t="shared" si="131"/>
        <v>0</v>
      </c>
      <c r="M667" s="4">
        <f t="shared" si="132"/>
        <v>0</v>
      </c>
      <c r="N667" s="4">
        <f t="shared" si="133"/>
        <v>0</v>
      </c>
      <c r="O667" s="4">
        <f t="shared" si="134"/>
        <v>0</v>
      </c>
      <c r="P667" s="4">
        <f t="shared" si="135"/>
        <v>108</v>
      </c>
      <c r="Q667" s="4">
        <f t="shared" si="136"/>
        <v>-24216</v>
      </c>
      <c r="R667" s="8">
        <f t="shared" si="137"/>
        <v>0</v>
      </c>
      <c r="S667" s="8">
        <f t="shared" si="138"/>
        <v>0</v>
      </c>
      <c r="T667" s="8">
        <f t="shared" si="139"/>
        <v>0</v>
      </c>
      <c r="U667" s="8">
        <f t="shared" si="140"/>
        <v>0</v>
      </c>
      <c r="V667" s="8">
        <f t="shared" si="141"/>
        <v>0</v>
      </c>
    </row>
    <row r="668" spans="1:22" x14ac:dyDescent="0.25">
      <c r="A668" t="s">
        <v>894</v>
      </c>
      <c r="B668">
        <v>2016</v>
      </c>
      <c r="C668">
        <v>2019</v>
      </c>
      <c r="E668" s="7">
        <v>0</v>
      </c>
      <c r="F668" s="7">
        <v>9.537298124415198</v>
      </c>
      <c r="G668" s="7">
        <v>70.710193359991237</v>
      </c>
      <c r="H668" s="7">
        <v>25.540256433480202</v>
      </c>
      <c r="I668" s="4">
        <f>1</f>
        <v>1</v>
      </c>
      <c r="J668" s="4">
        <f t="shared" si="142"/>
        <v>1</v>
      </c>
      <c r="K668" s="4">
        <f t="shared" si="130"/>
        <v>0</v>
      </c>
      <c r="L668" s="4">
        <f t="shared" si="131"/>
        <v>0</v>
      </c>
      <c r="M668" s="4">
        <f t="shared" si="132"/>
        <v>0</v>
      </c>
      <c r="N668" s="4">
        <f t="shared" si="133"/>
        <v>0</v>
      </c>
      <c r="O668" s="4">
        <f t="shared" si="134"/>
        <v>0</v>
      </c>
      <c r="P668" s="4">
        <f t="shared" si="135"/>
        <v>48</v>
      </c>
      <c r="Q668" s="4">
        <f t="shared" si="136"/>
        <v>-24216</v>
      </c>
      <c r="R668" s="8">
        <f t="shared" si="137"/>
        <v>0</v>
      </c>
      <c r="S668" s="8">
        <f t="shared" si="138"/>
        <v>0</v>
      </c>
      <c r="T668" s="8">
        <f t="shared" si="139"/>
        <v>0</v>
      </c>
      <c r="U668" s="8">
        <f t="shared" si="140"/>
        <v>0</v>
      </c>
      <c r="V668" s="8">
        <f t="shared" si="141"/>
        <v>0</v>
      </c>
    </row>
    <row r="669" spans="1:22" x14ac:dyDescent="0.25">
      <c r="A669" t="s">
        <v>895</v>
      </c>
      <c r="B669">
        <v>2014</v>
      </c>
      <c r="C669">
        <v>2019</v>
      </c>
      <c r="E669" s="7">
        <v>0</v>
      </c>
      <c r="F669" s="7">
        <v>0</v>
      </c>
      <c r="G669" s="7">
        <v>0</v>
      </c>
      <c r="H669" s="7">
        <v>4.7896039610262093</v>
      </c>
      <c r="I669" s="4">
        <f>1</f>
        <v>1</v>
      </c>
      <c r="J669" s="4">
        <f t="shared" si="142"/>
        <v>1</v>
      </c>
      <c r="K669" s="4">
        <f t="shared" si="130"/>
        <v>0</v>
      </c>
      <c r="L669" s="4">
        <f t="shared" si="131"/>
        <v>0</v>
      </c>
      <c r="M669" s="4">
        <f t="shared" si="132"/>
        <v>0</v>
      </c>
      <c r="N669" s="4">
        <f t="shared" si="133"/>
        <v>0</v>
      </c>
      <c r="O669" s="4">
        <f t="shared" si="134"/>
        <v>0</v>
      </c>
      <c r="P669" s="4">
        <f t="shared" si="135"/>
        <v>72</v>
      </c>
      <c r="Q669" s="4">
        <f t="shared" si="136"/>
        <v>-24216</v>
      </c>
      <c r="R669" s="8">
        <f t="shared" si="137"/>
        <v>0</v>
      </c>
      <c r="S669" s="8">
        <f t="shared" si="138"/>
        <v>0</v>
      </c>
      <c r="T669" s="8">
        <f t="shared" si="139"/>
        <v>0</v>
      </c>
      <c r="U669" s="8">
        <f t="shared" si="140"/>
        <v>0</v>
      </c>
      <c r="V669" s="8">
        <f t="shared" si="141"/>
        <v>0</v>
      </c>
    </row>
    <row r="670" spans="1:22" x14ac:dyDescent="0.25">
      <c r="A670" t="s">
        <v>896</v>
      </c>
      <c r="B670">
        <v>2012</v>
      </c>
      <c r="C670">
        <v>2019</v>
      </c>
      <c r="E670" s="7">
        <v>0</v>
      </c>
      <c r="F670" s="7">
        <v>0</v>
      </c>
      <c r="G670" s="7">
        <v>0</v>
      </c>
      <c r="H670" s="7">
        <v>2.3235687377119625</v>
      </c>
      <c r="I670" s="4">
        <f>1</f>
        <v>1</v>
      </c>
      <c r="J670" s="4">
        <f t="shared" si="142"/>
        <v>1</v>
      </c>
      <c r="K670" s="4">
        <f t="shared" si="130"/>
        <v>0</v>
      </c>
      <c r="L670" s="4">
        <f t="shared" si="131"/>
        <v>0</v>
      </c>
      <c r="M670" s="4">
        <f t="shared" si="132"/>
        <v>0</v>
      </c>
      <c r="N670" s="4">
        <f t="shared" si="133"/>
        <v>0</v>
      </c>
      <c r="O670" s="4">
        <f t="shared" si="134"/>
        <v>0</v>
      </c>
      <c r="P670" s="4">
        <f t="shared" si="135"/>
        <v>96</v>
      </c>
      <c r="Q670" s="4">
        <f t="shared" si="136"/>
        <v>-24216</v>
      </c>
      <c r="R670" s="8">
        <f t="shared" si="137"/>
        <v>0</v>
      </c>
      <c r="S670" s="8">
        <f t="shared" si="138"/>
        <v>0</v>
      </c>
      <c r="T670" s="8">
        <f t="shared" si="139"/>
        <v>0</v>
      </c>
      <c r="U670" s="8">
        <f t="shared" si="140"/>
        <v>0</v>
      </c>
      <c r="V670" s="8">
        <f t="shared" si="141"/>
        <v>0</v>
      </c>
    </row>
    <row r="671" spans="1:22" x14ac:dyDescent="0.25">
      <c r="A671" t="s">
        <v>897</v>
      </c>
      <c r="B671">
        <v>2013</v>
      </c>
      <c r="C671">
        <v>2019</v>
      </c>
      <c r="D671">
        <v>2019</v>
      </c>
      <c r="E671" s="7">
        <v>0</v>
      </c>
      <c r="F671" s="7">
        <v>0</v>
      </c>
      <c r="G671" s="7">
        <v>0</v>
      </c>
      <c r="H671" s="7">
        <v>0</v>
      </c>
      <c r="I671" s="4">
        <f>1</f>
        <v>1</v>
      </c>
      <c r="J671" s="4">
        <f t="shared" si="142"/>
        <v>0</v>
      </c>
      <c r="K671" s="4">
        <f t="shared" si="130"/>
        <v>1</v>
      </c>
      <c r="L671" s="4">
        <f t="shared" si="131"/>
        <v>0</v>
      </c>
      <c r="M671" s="4">
        <f t="shared" si="132"/>
        <v>0</v>
      </c>
      <c r="N671" s="4">
        <f t="shared" si="133"/>
        <v>0</v>
      </c>
      <c r="O671" s="4">
        <f t="shared" si="134"/>
        <v>1</v>
      </c>
      <c r="P671" s="4">
        <f t="shared" si="135"/>
        <v>84</v>
      </c>
      <c r="Q671" s="4">
        <f t="shared" si="136"/>
        <v>12</v>
      </c>
      <c r="R671" s="8">
        <f t="shared" si="137"/>
        <v>0</v>
      </c>
      <c r="S671" s="8">
        <f t="shared" si="138"/>
        <v>0</v>
      </c>
      <c r="T671" s="8">
        <f t="shared" si="139"/>
        <v>0</v>
      </c>
      <c r="U671" s="8">
        <f t="shared" si="140"/>
        <v>0</v>
      </c>
      <c r="V671" s="8">
        <f t="shared" si="141"/>
        <v>0</v>
      </c>
    </row>
    <row r="672" spans="1:22" x14ac:dyDescent="0.25">
      <c r="A672" t="s">
        <v>898</v>
      </c>
      <c r="B672">
        <v>2014</v>
      </c>
      <c r="C672">
        <v>2019</v>
      </c>
      <c r="E672" s="7">
        <v>0</v>
      </c>
      <c r="F672" s="7">
        <v>0</v>
      </c>
      <c r="G672" s="7">
        <v>25.138797635287638</v>
      </c>
      <c r="H672" s="7">
        <v>7.8055301588458299</v>
      </c>
      <c r="I672" s="4">
        <f>1</f>
        <v>1</v>
      </c>
      <c r="J672" s="4">
        <f t="shared" si="142"/>
        <v>1</v>
      </c>
      <c r="K672" s="4">
        <f t="shared" si="130"/>
        <v>0</v>
      </c>
      <c r="L672" s="4">
        <f t="shared" si="131"/>
        <v>0</v>
      </c>
      <c r="M672" s="4">
        <f t="shared" si="132"/>
        <v>0</v>
      </c>
      <c r="N672" s="4">
        <f t="shared" si="133"/>
        <v>0</v>
      </c>
      <c r="O672" s="4">
        <f t="shared" si="134"/>
        <v>0</v>
      </c>
      <c r="P672" s="4">
        <f t="shared" si="135"/>
        <v>72</v>
      </c>
      <c r="Q672" s="4">
        <f t="shared" si="136"/>
        <v>-24216</v>
      </c>
      <c r="R672" s="8">
        <f t="shared" si="137"/>
        <v>0</v>
      </c>
      <c r="S672" s="8">
        <f t="shared" si="138"/>
        <v>0</v>
      </c>
      <c r="T672" s="8">
        <f t="shared" si="139"/>
        <v>0</v>
      </c>
      <c r="U672" s="8">
        <f t="shared" si="140"/>
        <v>0</v>
      </c>
      <c r="V672" s="8">
        <f t="shared" si="141"/>
        <v>0</v>
      </c>
    </row>
    <row r="673" spans="1:22" x14ac:dyDescent="0.25">
      <c r="A673" t="s">
        <v>899</v>
      </c>
      <c r="B673">
        <v>2014</v>
      </c>
      <c r="C673">
        <v>2019</v>
      </c>
      <c r="E673" s="7">
        <v>0</v>
      </c>
      <c r="F673" s="7">
        <v>0</v>
      </c>
      <c r="G673" s="7">
        <v>68.961962703202403</v>
      </c>
      <c r="H673" s="7">
        <v>41.651247541840526</v>
      </c>
      <c r="I673" s="4">
        <f>1</f>
        <v>1</v>
      </c>
      <c r="J673" s="4">
        <f t="shared" si="142"/>
        <v>1</v>
      </c>
      <c r="K673" s="4">
        <f t="shared" si="130"/>
        <v>0</v>
      </c>
      <c r="L673" s="4">
        <f t="shared" si="131"/>
        <v>0</v>
      </c>
      <c r="M673" s="4">
        <f t="shared" si="132"/>
        <v>0</v>
      </c>
      <c r="N673" s="4">
        <f t="shared" si="133"/>
        <v>0</v>
      </c>
      <c r="O673" s="4">
        <f t="shared" si="134"/>
        <v>0</v>
      </c>
      <c r="P673" s="4">
        <f t="shared" si="135"/>
        <v>72</v>
      </c>
      <c r="Q673" s="4">
        <f t="shared" si="136"/>
        <v>-24216</v>
      </c>
      <c r="R673" s="8">
        <f t="shared" si="137"/>
        <v>0</v>
      </c>
      <c r="S673" s="8">
        <f t="shared" si="138"/>
        <v>0</v>
      </c>
      <c r="T673" s="8">
        <f t="shared" si="139"/>
        <v>0</v>
      </c>
      <c r="U673" s="8">
        <f t="shared" si="140"/>
        <v>0</v>
      </c>
      <c r="V673" s="8">
        <f t="shared" si="141"/>
        <v>0</v>
      </c>
    </row>
    <row r="674" spans="1:22" x14ac:dyDescent="0.25">
      <c r="A674" t="s">
        <v>900</v>
      </c>
      <c r="B674">
        <v>2015</v>
      </c>
      <c r="C674">
        <v>2019</v>
      </c>
      <c r="D674">
        <v>2019</v>
      </c>
      <c r="E674" s="7">
        <v>0</v>
      </c>
      <c r="F674" s="7">
        <v>1.708392070271685</v>
      </c>
      <c r="G674" s="7">
        <v>0</v>
      </c>
      <c r="H674" s="7">
        <v>0</v>
      </c>
      <c r="I674" s="4">
        <f>1</f>
        <v>1</v>
      </c>
      <c r="J674" s="4">
        <f t="shared" si="142"/>
        <v>0</v>
      </c>
      <c r="K674" s="4">
        <f t="shared" si="130"/>
        <v>1</v>
      </c>
      <c r="L674" s="4">
        <f t="shared" si="131"/>
        <v>0</v>
      </c>
      <c r="M674" s="4">
        <f t="shared" si="132"/>
        <v>0</v>
      </c>
      <c r="N674" s="4">
        <f t="shared" si="133"/>
        <v>1</v>
      </c>
      <c r="O674" s="4">
        <f t="shared" si="134"/>
        <v>0</v>
      </c>
      <c r="P674" s="4">
        <f t="shared" si="135"/>
        <v>60</v>
      </c>
      <c r="Q674" s="4">
        <f t="shared" si="136"/>
        <v>12</v>
      </c>
      <c r="R674" s="8">
        <f t="shared" si="137"/>
        <v>0</v>
      </c>
      <c r="S674" s="8">
        <f t="shared" si="138"/>
        <v>0</v>
      </c>
      <c r="T674" s="8">
        <f t="shared" si="139"/>
        <v>0</v>
      </c>
      <c r="U674" s="8">
        <f t="shared" si="140"/>
        <v>0</v>
      </c>
      <c r="V674" s="8">
        <f t="shared" si="141"/>
        <v>1.708392070271685</v>
      </c>
    </row>
    <row r="675" spans="1:22" x14ac:dyDescent="0.25">
      <c r="A675" t="s">
        <v>901</v>
      </c>
      <c r="B675">
        <v>2018</v>
      </c>
      <c r="C675">
        <v>2019</v>
      </c>
      <c r="D675">
        <v>2019</v>
      </c>
      <c r="E675" s="7">
        <v>0</v>
      </c>
      <c r="F675" s="7">
        <v>1.1968508074759687</v>
      </c>
      <c r="G675" s="7">
        <v>0</v>
      </c>
      <c r="H675" s="7">
        <v>0</v>
      </c>
      <c r="I675" s="4">
        <f>1</f>
        <v>1</v>
      </c>
      <c r="J675" s="4">
        <f t="shared" si="142"/>
        <v>0</v>
      </c>
      <c r="K675" s="4">
        <f t="shared" si="130"/>
        <v>1</v>
      </c>
      <c r="L675" s="4">
        <f t="shared" si="131"/>
        <v>0</v>
      </c>
      <c r="M675" s="4">
        <f t="shared" si="132"/>
        <v>0</v>
      </c>
      <c r="N675" s="4">
        <f t="shared" si="133"/>
        <v>1</v>
      </c>
      <c r="O675" s="4">
        <f t="shared" si="134"/>
        <v>0</v>
      </c>
      <c r="P675" s="4">
        <f t="shared" si="135"/>
        <v>24</v>
      </c>
      <c r="Q675" s="4">
        <f t="shared" si="136"/>
        <v>12</v>
      </c>
      <c r="R675" s="8">
        <f t="shared" si="137"/>
        <v>0</v>
      </c>
      <c r="S675" s="8">
        <f t="shared" si="138"/>
        <v>0</v>
      </c>
      <c r="T675" s="8">
        <f t="shared" si="139"/>
        <v>0</v>
      </c>
      <c r="U675" s="8">
        <f t="shared" si="140"/>
        <v>0</v>
      </c>
      <c r="V675" s="8">
        <f t="shared" si="141"/>
        <v>1.1968508074759687</v>
      </c>
    </row>
    <row r="676" spans="1:22" x14ac:dyDescent="0.25">
      <c r="A676" t="s">
        <v>902</v>
      </c>
      <c r="B676">
        <v>2015</v>
      </c>
      <c r="C676">
        <v>2019</v>
      </c>
      <c r="D676">
        <v>2019</v>
      </c>
      <c r="E676" s="7">
        <v>0</v>
      </c>
      <c r="F676" s="7">
        <v>0</v>
      </c>
      <c r="G676" s="7">
        <v>0</v>
      </c>
      <c r="H676" s="7">
        <v>0</v>
      </c>
      <c r="I676" s="4">
        <f>1</f>
        <v>1</v>
      </c>
      <c r="J676" s="4">
        <f t="shared" si="142"/>
        <v>0</v>
      </c>
      <c r="K676" s="4">
        <f t="shared" si="130"/>
        <v>1</v>
      </c>
      <c r="L676" s="4">
        <f t="shared" si="131"/>
        <v>0</v>
      </c>
      <c r="M676" s="4">
        <f t="shared" si="132"/>
        <v>0</v>
      </c>
      <c r="N676" s="4">
        <f t="shared" si="133"/>
        <v>0</v>
      </c>
      <c r="O676" s="4">
        <f t="shared" si="134"/>
        <v>1</v>
      </c>
      <c r="P676" s="4">
        <f t="shared" si="135"/>
        <v>60</v>
      </c>
      <c r="Q676" s="4">
        <f t="shared" si="136"/>
        <v>12</v>
      </c>
      <c r="R676" s="8">
        <f t="shared" si="137"/>
        <v>0</v>
      </c>
      <c r="S676" s="8">
        <f t="shared" si="138"/>
        <v>0</v>
      </c>
      <c r="T676" s="8">
        <f t="shared" si="139"/>
        <v>0</v>
      </c>
      <c r="U676" s="8">
        <f t="shared" si="140"/>
        <v>0</v>
      </c>
      <c r="V676" s="8">
        <f t="shared" si="141"/>
        <v>0</v>
      </c>
    </row>
    <row r="677" spans="1:22" x14ac:dyDescent="0.25">
      <c r="A677" t="s">
        <v>903</v>
      </c>
      <c r="B677">
        <v>2013</v>
      </c>
      <c r="C677">
        <v>2019</v>
      </c>
      <c r="D677">
        <v>2019</v>
      </c>
      <c r="E677" s="7">
        <v>0</v>
      </c>
      <c r="F677" s="7">
        <v>0</v>
      </c>
      <c r="G677" s="7">
        <v>0</v>
      </c>
      <c r="H677" s="7">
        <v>0</v>
      </c>
      <c r="I677" s="4">
        <f>1</f>
        <v>1</v>
      </c>
      <c r="J677" s="4">
        <f t="shared" si="142"/>
        <v>0</v>
      </c>
      <c r="K677" s="4">
        <f t="shared" si="130"/>
        <v>1</v>
      </c>
      <c r="L677" s="4">
        <f t="shared" si="131"/>
        <v>0</v>
      </c>
      <c r="M677" s="4">
        <f t="shared" si="132"/>
        <v>0</v>
      </c>
      <c r="N677" s="4">
        <f t="shared" si="133"/>
        <v>0</v>
      </c>
      <c r="O677" s="4">
        <f t="shared" si="134"/>
        <v>1</v>
      </c>
      <c r="P677" s="4">
        <f t="shared" si="135"/>
        <v>84</v>
      </c>
      <c r="Q677" s="4">
        <f t="shared" si="136"/>
        <v>12</v>
      </c>
      <c r="R677" s="8">
        <f t="shared" si="137"/>
        <v>0</v>
      </c>
      <c r="S677" s="8">
        <f t="shared" si="138"/>
        <v>0</v>
      </c>
      <c r="T677" s="8">
        <f t="shared" si="139"/>
        <v>0</v>
      </c>
      <c r="U677" s="8">
        <f t="shared" si="140"/>
        <v>0</v>
      </c>
      <c r="V677" s="8">
        <f t="shared" si="141"/>
        <v>0</v>
      </c>
    </row>
    <row r="678" spans="1:22" x14ac:dyDescent="0.25">
      <c r="A678" t="s">
        <v>904</v>
      </c>
      <c r="B678">
        <v>2015</v>
      </c>
      <c r="C678">
        <v>2019</v>
      </c>
      <c r="D678">
        <v>2019</v>
      </c>
      <c r="E678" s="7">
        <v>0</v>
      </c>
      <c r="F678" s="7">
        <v>0</v>
      </c>
      <c r="G678" s="7">
        <v>0</v>
      </c>
      <c r="H678" s="7">
        <v>0</v>
      </c>
      <c r="I678" s="4">
        <f>1</f>
        <v>1</v>
      </c>
      <c r="J678" s="4">
        <f t="shared" si="142"/>
        <v>0</v>
      </c>
      <c r="K678" s="4">
        <f t="shared" si="130"/>
        <v>1</v>
      </c>
      <c r="L678" s="4">
        <f t="shared" si="131"/>
        <v>0</v>
      </c>
      <c r="M678" s="4">
        <f t="shared" si="132"/>
        <v>0</v>
      </c>
      <c r="N678" s="4">
        <f t="shared" si="133"/>
        <v>0</v>
      </c>
      <c r="O678" s="4">
        <f t="shared" si="134"/>
        <v>1</v>
      </c>
      <c r="P678" s="4">
        <f t="shared" si="135"/>
        <v>60</v>
      </c>
      <c r="Q678" s="4">
        <f t="shared" si="136"/>
        <v>12</v>
      </c>
      <c r="R678" s="8">
        <f t="shared" si="137"/>
        <v>0</v>
      </c>
      <c r="S678" s="8">
        <f t="shared" si="138"/>
        <v>0</v>
      </c>
      <c r="T678" s="8">
        <f t="shared" si="139"/>
        <v>0</v>
      </c>
      <c r="U678" s="8">
        <f t="shared" si="140"/>
        <v>0</v>
      </c>
      <c r="V678" s="8">
        <f t="shared" si="141"/>
        <v>0</v>
      </c>
    </row>
    <row r="679" spans="1:22" x14ac:dyDescent="0.25">
      <c r="A679" t="s">
        <v>905</v>
      </c>
      <c r="B679">
        <v>2014</v>
      </c>
      <c r="C679">
        <v>2019</v>
      </c>
      <c r="E679" s="7">
        <v>0</v>
      </c>
      <c r="F679" s="7">
        <v>0</v>
      </c>
      <c r="G679" s="7">
        <v>0</v>
      </c>
      <c r="H679" s="7">
        <v>6.6121808986639667</v>
      </c>
      <c r="I679" s="4">
        <f>1</f>
        <v>1</v>
      </c>
      <c r="J679" s="4">
        <f t="shared" si="142"/>
        <v>1</v>
      </c>
      <c r="K679" s="4">
        <f t="shared" si="130"/>
        <v>0</v>
      </c>
      <c r="L679" s="4">
        <f t="shared" si="131"/>
        <v>0</v>
      </c>
      <c r="M679" s="4">
        <f t="shared" si="132"/>
        <v>0</v>
      </c>
      <c r="N679" s="4">
        <f t="shared" si="133"/>
        <v>0</v>
      </c>
      <c r="O679" s="4">
        <f t="shared" si="134"/>
        <v>0</v>
      </c>
      <c r="P679" s="4">
        <f t="shared" si="135"/>
        <v>72</v>
      </c>
      <c r="Q679" s="4">
        <f t="shared" si="136"/>
        <v>-24216</v>
      </c>
      <c r="R679" s="8">
        <f t="shared" si="137"/>
        <v>0</v>
      </c>
      <c r="S679" s="8">
        <f t="shared" si="138"/>
        <v>0</v>
      </c>
      <c r="T679" s="8">
        <f t="shared" si="139"/>
        <v>0</v>
      </c>
      <c r="U679" s="8">
        <f t="shared" si="140"/>
        <v>0</v>
      </c>
      <c r="V679" s="8">
        <f t="shared" si="141"/>
        <v>0</v>
      </c>
    </row>
    <row r="680" spans="1:22" x14ac:dyDescent="0.25">
      <c r="A680" t="s">
        <v>906</v>
      </c>
      <c r="B680">
        <v>2015</v>
      </c>
      <c r="C680">
        <v>2019</v>
      </c>
      <c r="E680" s="7">
        <v>0</v>
      </c>
      <c r="F680" s="7">
        <v>0</v>
      </c>
      <c r="G680" s="7">
        <v>0</v>
      </c>
      <c r="H680" s="7">
        <v>0</v>
      </c>
      <c r="I680" s="4">
        <f>1</f>
        <v>1</v>
      </c>
      <c r="J680" s="4">
        <f t="shared" si="142"/>
        <v>1</v>
      </c>
      <c r="K680" s="4">
        <f t="shared" si="130"/>
        <v>0</v>
      </c>
      <c r="L680" s="4">
        <f t="shared" si="131"/>
        <v>0</v>
      </c>
      <c r="M680" s="4">
        <f t="shared" si="132"/>
        <v>0</v>
      </c>
      <c r="N680" s="4">
        <f t="shared" si="133"/>
        <v>0</v>
      </c>
      <c r="O680" s="4">
        <f t="shared" si="134"/>
        <v>0</v>
      </c>
      <c r="P680" s="4">
        <f t="shared" si="135"/>
        <v>60</v>
      </c>
      <c r="Q680" s="4">
        <f t="shared" si="136"/>
        <v>-24216</v>
      </c>
      <c r="R680" s="8">
        <f t="shared" si="137"/>
        <v>0</v>
      </c>
      <c r="S680" s="8">
        <f t="shared" si="138"/>
        <v>0</v>
      </c>
      <c r="T680" s="8">
        <f t="shared" si="139"/>
        <v>0</v>
      </c>
      <c r="U680" s="8">
        <f t="shared" si="140"/>
        <v>0</v>
      </c>
      <c r="V680" s="8">
        <f t="shared" si="141"/>
        <v>0</v>
      </c>
    </row>
    <row r="681" spans="1:22" x14ac:dyDescent="0.25">
      <c r="A681" t="s">
        <v>907</v>
      </c>
      <c r="B681">
        <v>2015</v>
      </c>
      <c r="C681">
        <v>2019</v>
      </c>
      <c r="D681">
        <v>2019</v>
      </c>
      <c r="E681" s="7">
        <v>0</v>
      </c>
      <c r="F681" s="7">
        <v>1.1087316531697757</v>
      </c>
      <c r="G681" s="7">
        <v>0</v>
      </c>
      <c r="H681" s="7">
        <v>0</v>
      </c>
      <c r="I681" s="4">
        <f>1</f>
        <v>1</v>
      </c>
      <c r="J681" s="4">
        <f t="shared" si="142"/>
        <v>0</v>
      </c>
      <c r="K681" s="4">
        <f t="shared" si="130"/>
        <v>1</v>
      </c>
      <c r="L681" s="4">
        <f t="shared" si="131"/>
        <v>0</v>
      </c>
      <c r="M681" s="4">
        <f t="shared" si="132"/>
        <v>0</v>
      </c>
      <c r="N681" s="4">
        <f t="shared" si="133"/>
        <v>1</v>
      </c>
      <c r="O681" s="4">
        <f t="shared" si="134"/>
        <v>0</v>
      </c>
      <c r="P681" s="4">
        <f t="shared" si="135"/>
        <v>60</v>
      </c>
      <c r="Q681" s="4">
        <f t="shared" si="136"/>
        <v>12</v>
      </c>
      <c r="R681" s="8">
        <f t="shared" si="137"/>
        <v>0</v>
      </c>
      <c r="S681" s="8">
        <f t="shared" si="138"/>
        <v>0</v>
      </c>
      <c r="T681" s="8">
        <f t="shared" si="139"/>
        <v>0</v>
      </c>
      <c r="U681" s="8">
        <f t="shared" si="140"/>
        <v>0</v>
      </c>
      <c r="V681" s="8">
        <f t="shared" si="141"/>
        <v>1.1087316531697757</v>
      </c>
    </row>
    <row r="682" spans="1:22" x14ac:dyDescent="0.25">
      <c r="A682" t="s">
        <v>908</v>
      </c>
      <c r="B682">
        <v>2011</v>
      </c>
      <c r="C682">
        <v>2019</v>
      </c>
      <c r="E682" s="7">
        <v>0</v>
      </c>
      <c r="F682" s="7">
        <v>0</v>
      </c>
      <c r="G682" s="7">
        <v>0</v>
      </c>
      <c r="H682" s="7">
        <v>1.8536666625438953</v>
      </c>
      <c r="I682" s="4">
        <f>1</f>
        <v>1</v>
      </c>
      <c r="J682" s="4">
        <f t="shared" si="142"/>
        <v>1</v>
      </c>
      <c r="K682" s="4">
        <f t="shared" si="130"/>
        <v>0</v>
      </c>
      <c r="L682" s="4">
        <f t="shared" si="131"/>
        <v>0</v>
      </c>
      <c r="M682" s="4">
        <f t="shared" si="132"/>
        <v>0</v>
      </c>
      <c r="N682" s="4">
        <f t="shared" si="133"/>
        <v>0</v>
      </c>
      <c r="O682" s="4">
        <f t="shared" si="134"/>
        <v>0</v>
      </c>
      <c r="P682" s="4">
        <f t="shared" si="135"/>
        <v>108</v>
      </c>
      <c r="Q682" s="4">
        <f t="shared" si="136"/>
        <v>-24216</v>
      </c>
      <c r="R682" s="8">
        <f t="shared" si="137"/>
        <v>0</v>
      </c>
      <c r="S682" s="8">
        <f t="shared" si="138"/>
        <v>0</v>
      </c>
      <c r="T682" s="8">
        <f t="shared" si="139"/>
        <v>0</v>
      </c>
      <c r="U682" s="8">
        <f t="shared" si="140"/>
        <v>0</v>
      </c>
      <c r="V682" s="8">
        <f t="shared" si="141"/>
        <v>0</v>
      </c>
    </row>
    <row r="683" spans="1:22" x14ac:dyDescent="0.25">
      <c r="A683" t="s">
        <v>909</v>
      </c>
      <c r="B683">
        <v>2013</v>
      </c>
      <c r="C683">
        <v>2019</v>
      </c>
      <c r="E683" s="7">
        <v>0</v>
      </c>
      <c r="F683" s="7">
        <v>3.1055104329712933</v>
      </c>
      <c r="G683" s="7">
        <v>23.150645707413101</v>
      </c>
      <c r="H683" s="7">
        <v>10.644900785374299</v>
      </c>
      <c r="I683" s="4">
        <f>1</f>
        <v>1</v>
      </c>
      <c r="J683" s="4">
        <f t="shared" si="142"/>
        <v>1</v>
      </c>
      <c r="K683" s="4">
        <f t="shared" si="130"/>
        <v>0</v>
      </c>
      <c r="L683" s="4">
        <f t="shared" si="131"/>
        <v>0</v>
      </c>
      <c r="M683" s="4">
        <f t="shared" si="132"/>
        <v>0</v>
      </c>
      <c r="N683" s="4">
        <f t="shared" si="133"/>
        <v>0</v>
      </c>
      <c r="O683" s="4">
        <f t="shared" si="134"/>
        <v>0</v>
      </c>
      <c r="P683" s="4">
        <f t="shared" si="135"/>
        <v>84</v>
      </c>
      <c r="Q683" s="4">
        <f t="shared" si="136"/>
        <v>-24216</v>
      </c>
      <c r="R683" s="8">
        <f t="shared" si="137"/>
        <v>0</v>
      </c>
      <c r="S683" s="8">
        <f t="shared" si="138"/>
        <v>0</v>
      </c>
      <c r="T683" s="8">
        <f t="shared" si="139"/>
        <v>0</v>
      </c>
      <c r="U683" s="8">
        <f t="shared" si="140"/>
        <v>0</v>
      </c>
      <c r="V683" s="8">
        <f t="shared" si="141"/>
        <v>0</v>
      </c>
    </row>
    <row r="684" spans="1:22" x14ac:dyDescent="0.25">
      <c r="A684" t="s">
        <v>910</v>
      </c>
      <c r="B684">
        <v>2014</v>
      </c>
      <c r="C684">
        <v>2019</v>
      </c>
      <c r="E684" s="7">
        <v>3.6688246190603908</v>
      </c>
      <c r="F684" s="7">
        <v>4.5547444079004906</v>
      </c>
      <c r="G684" s="7">
        <v>20.651670094021615</v>
      </c>
      <c r="H684" s="7">
        <v>13.495871059788067</v>
      </c>
      <c r="I684" s="4">
        <f>1</f>
        <v>1</v>
      </c>
      <c r="J684" s="4">
        <f t="shared" si="142"/>
        <v>1</v>
      </c>
      <c r="K684" s="4">
        <f t="shared" si="130"/>
        <v>0</v>
      </c>
      <c r="L684" s="4">
        <f t="shared" si="131"/>
        <v>0</v>
      </c>
      <c r="M684" s="4">
        <f t="shared" si="132"/>
        <v>0</v>
      </c>
      <c r="N684" s="4">
        <f t="shared" si="133"/>
        <v>0</v>
      </c>
      <c r="O684" s="4">
        <f t="shared" si="134"/>
        <v>0</v>
      </c>
      <c r="P684" s="4">
        <f t="shared" si="135"/>
        <v>72</v>
      </c>
      <c r="Q684" s="4">
        <f t="shared" si="136"/>
        <v>-24216</v>
      </c>
      <c r="R684" s="8">
        <f t="shared" si="137"/>
        <v>0</v>
      </c>
      <c r="S684" s="8">
        <f t="shared" si="138"/>
        <v>0</v>
      </c>
      <c r="T684" s="8">
        <f t="shared" si="139"/>
        <v>0</v>
      </c>
      <c r="U684" s="8">
        <f t="shared" si="140"/>
        <v>0</v>
      </c>
      <c r="V684" s="8">
        <f t="shared" si="141"/>
        <v>0</v>
      </c>
    </row>
    <row r="685" spans="1:22" x14ac:dyDescent="0.25">
      <c r="A685" t="s">
        <v>911</v>
      </c>
      <c r="B685">
        <v>2016</v>
      </c>
      <c r="C685">
        <v>2019</v>
      </c>
      <c r="D685">
        <v>2019</v>
      </c>
      <c r="E685" s="7">
        <v>0</v>
      </c>
      <c r="F685" s="7">
        <v>0.67092236827333174</v>
      </c>
      <c r="G685" s="7">
        <v>0</v>
      </c>
      <c r="H685" s="7">
        <v>0</v>
      </c>
      <c r="I685" s="4">
        <f>1</f>
        <v>1</v>
      </c>
      <c r="J685" s="4">
        <f t="shared" si="142"/>
        <v>0</v>
      </c>
      <c r="K685" s="4">
        <f t="shared" si="130"/>
        <v>1</v>
      </c>
      <c r="L685" s="4">
        <f t="shared" si="131"/>
        <v>0</v>
      </c>
      <c r="M685" s="4">
        <f t="shared" si="132"/>
        <v>0</v>
      </c>
      <c r="N685" s="4">
        <f t="shared" si="133"/>
        <v>1</v>
      </c>
      <c r="O685" s="4">
        <f t="shared" si="134"/>
        <v>0</v>
      </c>
      <c r="P685" s="4">
        <f t="shared" si="135"/>
        <v>48</v>
      </c>
      <c r="Q685" s="4">
        <f t="shared" si="136"/>
        <v>12</v>
      </c>
      <c r="R685" s="8">
        <f t="shared" si="137"/>
        <v>0</v>
      </c>
      <c r="S685" s="8">
        <f t="shared" si="138"/>
        <v>0</v>
      </c>
      <c r="T685" s="8">
        <f t="shared" si="139"/>
        <v>0</v>
      </c>
      <c r="U685" s="8">
        <f t="shared" si="140"/>
        <v>0</v>
      </c>
      <c r="V685" s="8">
        <f t="shared" si="141"/>
        <v>0.67092236827333174</v>
      </c>
    </row>
    <row r="686" spans="1:22" x14ac:dyDescent="0.25">
      <c r="A686" t="s">
        <v>912</v>
      </c>
      <c r="B686">
        <v>2014</v>
      </c>
      <c r="C686">
        <v>2019</v>
      </c>
      <c r="E686" s="7">
        <v>0</v>
      </c>
      <c r="F686" s="7">
        <v>1.2044765854786821</v>
      </c>
      <c r="G686" s="7">
        <v>0</v>
      </c>
      <c r="H686" s="7">
        <v>5.163428326920898</v>
      </c>
      <c r="I686" s="4">
        <f>1</f>
        <v>1</v>
      </c>
      <c r="J686" s="4">
        <f t="shared" si="142"/>
        <v>1</v>
      </c>
      <c r="K686" s="4">
        <f t="shared" si="130"/>
        <v>0</v>
      </c>
      <c r="L686" s="4">
        <f t="shared" si="131"/>
        <v>0</v>
      </c>
      <c r="M686" s="4">
        <f t="shared" si="132"/>
        <v>0</v>
      </c>
      <c r="N686" s="4">
        <f t="shared" si="133"/>
        <v>0</v>
      </c>
      <c r="O686" s="4">
        <f t="shared" si="134"/>
        <v>0</v>
      </c>
      <c r="P686" s="4">
        <f t="shared" si="135"/>
        <v>72</v>
      </c>
      <c r="Q686" s="4">
        <f t="shared" si="136"/>
        <v>-24216</v>
      </c>
      <c r="R686" s="8">
        <f t="shared" si="137"/>
        <v>0</v>
      </c>
      <c r="S686" s="8">
        <f t="shared" si="138"/>
        <v>0</v>
      </c>
      <c r="T686" s="8">
        <f t="shared" si="139"/>
        <v>0</v>
      </c>
      <c r="U686" s="8">
        <f t="shared" si="140"/>
        <v>0</v>
      </c>
      <c r="V686" s="8">
        <f t="shared" si="141"/>
        <v>0</v>
      </c>
    </row>
    <row r="687" spans="1:22" x14ac:dyDescent="0.25">
      <c r="A687" t="s">
        <v>913</v>
      </c>
      <c r="B687">
        <v>2013</v>
      </c>
      <c r="C687">
        <v>2019</v>
      </c>
      <c r="D687">
        <v>2019</v>
      </c>
      <c r="E687" s="7">
        <v>0</v>
      </c>
      <c r="F687" s="7">
        <v>1.4715163210441604</v>
      </c>
      <c r="G687" s="7">
        <v>0</v>
      </c>
      <c r="H687" s="7">
        <v>0</v>
      </c>
      <c r="I687" s="4">
        <f>1</f>
        <v>1</v>
      </c>
      <c r="J687" s="4">
        <f t="shared" si="142"/>
        <v>0</v>
      </c>
      <c r="K687" s="4">
        <f t="shared" si="130"/>
        <v>1</v>
      </c>
      <c r="L687" s="4">
        <f t="shared" si="131"/>
        <v>0</v>
      </c>
      <c r="M687" s="4">
        <f t="shared" si="132"/>
        <v>0</v>
      </c>
      <c r="N687" s="4">
        <f t="shared" si="133"/>
        <v>1</v>
      </c>
      <c r="O687" s="4">
        <f t="shared" si="134"/>
        <v>0</v>
      </c>
      <c r="P687" s="4">
        <f t="shared" si="135"/>
        <v>84</v>
      </c>
      <c r="Q687" s="4">
        <f t="shared" si="136"/>
        <v>12</v>
      </c>
      <c r="R687" s="8">
        <f t="shared" si="137"/>
        <v>0</v>
      </c>
      <c r="S687" s="8">
        <f t="shared" si="138"/>
        <v>0</v>
      </c>
      <c r="T687" s="8">
        <f t="shared" si="139"/>
        <v>0</v>
      </c>
      <c r="U687" s="8">
        <f t="shared" si="140"/>
        <v>0</v>
      </c>
      <c r="V687" s="8">
        <f t="shared" si="141"/>
        <v>1.4715163210441604</v>
      </c>
    </row>
    <row r="688" spans="1:22" x14ac:dyDescent="0.25">
      <c r="A688" t="s">
        <v>914</v>
      </c>
      <c r="B688">
        <v>2015</v>
      </c>
      <c r="C688">
        <v>2019</v>
      </c>
      <c r="E688" s="7">
        <v>0</v>
      </c>
      <c r="F688" s="7">
        <v>3.4290852202673587</v>
      </c>
      <c r="G688" s="7">
        <v>11.102680336143422</v>
      </c>
      <c r="H688" s="7">
        <v>9.7515887110429595</v>
      </c>
      <c r="I688" s="4">
        <f>1</f>
        <v>1</v>
      </c>
      <c r="J688" s="4">
        <f t="shared" si="142"/>
        <v>1</v>
      </c>
      <c r="K688" s="4">
        <f t="shared" si="130"/>
        <v>0</v>
      </c>
      <c r="L688" s="4">
        <f t="shared" si="131"/>
        <v>0</v>
      </c>
      <c r="M688" s="4">
        <f t="shared" si="132"/>
        <v>0</v>
      </c>
      <c r="N688" s="4">
        <f t="shared" si="133"/>
        <v>0</v>
      </c>
      <c r="O688" s="4">
        <f t="shared" si="134"/>
        <v>0</v>
      </c>
      <c r="P688" s="4">
        <f t="shared" si="135"/>
        <v>60</v>
      </c>
      <c r="Q688" s="4">
        <f t="shared" si="136"/>
        <v>-24216</v>
      </c>
      <c r="R688" s="8">
        <f t="shared" si="137"/>
        <v>0</v>
      </c>
      <c r="S688" s="8">
        <f t="shared" si="138"/>
        <v>0</v>
      </c>
      <c r="T688" s="8">
        <f t="shared" si="139"/>
        <v>0</v>
      </c>
      <c r="U688" s="8">
        <f t="shared" si="140"/>
        <v>0</v>
      </c>
      <c r="V688" s="8">
        <f t="shared" si="141"/>
        <v>0</v>
      </c>
    </row>
    <row r="689" spans="1:22" x14ac:dyDescent="0.25">
      <c r="A689" t="s">
        <v>915</v>
      </c>
      <c r="B689">
        <v>2016</v>
      </c>
      <c r="C689">
        <v>2019</v>
      </c>
      <c r="E689" s="7">
        <v>0</v>
      </c>
      <c r="F689" s="7">
        <v>0.52128216436036479</v>
      </c>
      <c r="G689" s="7">
        <v>0</v>
      </c>
      <c r="H689" s="7">
        <v>2.2540293609260491</v>
      </c>
      <c r="I689" s="4">
        <f>1</f>
        <v>1</v>
      </c>
      <c r="J689" s="4">
        <f t="shared" si="142"/>
        <v>1</v>
      </c>
      <c r="K689" s="4">
        <f t="shared" si="130"/>
        <v>0</v>
      </c>
      <c r="L689" s="4">
        <f t="shared" si="131"/>
        <v>0</v>
      </c>
      <c r="M689" s="4">
        <f t="shared" si="132"/>
        <v>0</v>
      </c>
      <c r="N689" s="4">
        <f t="shared" si="133"/>
        <v>0</v>
      </c>
      <c r="O689" s="4">
        <f t="shared" si="134"/>
        <v>0</v>
      </c>
      <c r="P689" s="4">
        <f t="shared" si="135"/>
        <v>48</v>
      </c>
      <c r="Q689" s="4">
        <f t="shared" si="136"/>
        <v>-24216</v>
      </c>
      <c r="R689" s="8">
        <f t="shared" si="137"/>
        <v>0</v>
      </c>
      <c r="S689" s="8">
        <f t="shared" si="138"/>
        <v>0</v>
      </c>
      <c r="T689" s="8">
        <f t="shared" si="139"/>
        <v>0</v>
      </c>
      <c r="U689" s="8">
        <f t="shared" si="140"/>
        <v>0</v>
      </c>
      <c r="V689" s="8">
        <f t="shared" si="141"/>
        <v>0</v>
      </c>
    </row>
    <row r="690" spans="1:22" x14ac:dyDescent="0.25">
      <c r="A690" t="s">
        <v>916</v>
      </c>
      <c r="B690">
        <v>2015</v>
      </c>
      <c r="C690">
        <v>2019</v>
      </c>
      <c r="E690" s="7">
        <v>0</v>
      </c>
      <c r="F690" s="7">
        <v>0</v>
      </c>
      <c r="G690" s="7">
        <v>16.971339444843359</v>
      </c>
      <c r="H690" s="7">
        <v>17.37657210585736</v>
      </c>
      <c r="I690" s="4">
        <f>1</f>
        <v>1</v>
      </c>
      <c r="J690" s="4">
        <f t="shared" si="142"/>
        <v>1</v>
      </c>
      <c r="K690" s="4">
        <f t="shared" si="130"/>
        <v>0</v>
      </c>
      <c r="L690" s="4">
        <f t="shared" si="131"/>
        <v>0</v>
      </c>
      <c r="M690" s="4">
        <f t="shared" si="132"/>
        <v>0</v>
      </c>
      <c r="N690" s="4">
        <f t="shared" si="133"/>
        <v>0</v>
      </c>
      <c r="O690" s="4">
        <f t="shared" si="134"/>
        <v>0</v>
      </c>
      <c r="P690" s="4">
        <f t="shared" si="135"/>
        <v>60</v>
      </c>
      <c r="Q690" s="4">
        <f t="shared" si="136"/>
        <v>-24216</v>
      </c>
      <c r="R690" s="8">
        <f t="shared" si="137"/>
        <v>0</v>
      </c>
      <c r="S690" s="8">
        <f t="shared" si="138"/>
        <v>0</v>
      </c>
      <c r="T690" s="8">
        <f t="shared" si="139"/>
        <v>0</v>
      </c>
      <c r="U690" s="8">
        <f t="shared" si="140"/>
        <v>0</v>
      </c>
      <c r="V690" s="8">
        <f t="shared" si="141"/>
        <v>0</v>
      </c>
    </row>
    <row r="691" spans="1:22" x14ac:dyDescent="0.25">
      <c r="A691" t="s">
        <v>917</v>
      </c>
      <c r="B691">
        <v>2012</v>
      </c>
      <c r="C691">
        <v>2019</v>
      </c>
      <c r="E691" s="7">
        <v>0</v>
      </c>
      <c r="F691" s="7">
        <v>0</v>
      </c>
      <c r="G691" s="7">
        <v>0</v>
      </c>
      <c r="H691" s="7">
        <v>0</v>
      </c>
      <c r="I691" s="4">
        <f>1</f>
        <v>1</v>
      </c>
      <c r="J691" s="4">
        <f t="shared" si="142"/>
        <v>1</v>
      </c>
      <c r="K691" s="4">
        <f t="shared" si="130"/>
        <v>0</v>
      </c>
      <c r="L691" s="4">
        <f t="shared" si="131"/>
        <v>0</v>
      </c>
      <c r="M691" s="4">
        <f t="shared" si="132"/>
        <v>0</v>
      </c>
      <c r="N691" s="4">
        <f t="shared" si="133"/>
        <v>0</v>
      </c>
      <c r="O691" s="4">
        <f t="shared" si="134"/>
        <v>0</v>
      </c>
      <c r="P691" s="4">
        <f t="shared" si="135"/>
        <v>96</v>
      </c>
      <c r="Q691" s="4">
        <f t="shared" si="136"/>
        <v>-24216</v>
      </c>
      <c r="R691" s="8">
        <f t="shared" si="137"/>
        <v>0</v>
      </c>
      <c r="S691" s="8">
        <f t="shared" si="138"/>
        <v>0</v>
      </c>
      <c r="T691" s="8">
        <f t="shared" si="139"/>
        <v>0</v>
      </c>
      <c r="U691" s="8">
        <f t="shared" si="140"/>
        <v>0</v>
      </c>
      <c r="V691" s="8">
        <f t="shared" si="141"/>
        <v>0</v>
      </c>
    </row>
    <row r="692" spans="1:22" x14ac:dyDescent="0.25">
      <c r="A692" t="s">
        <v>918</v>
      </c>
      <c r="B692">
        <v>2017</v>
      </c>
      <c r="C692">
        <v>2019</v>
      </c>
      <c r="E692" s="7">
        <v>0</v>
      </c>
      <c r="F692" s="7">
        <v>4.7810493529679734</v>
      </c>
      <c r="G692" s="7">
        <v>42.900208749221122</v>
      </c>
      <c r="H692" s="7">
        <v>13.439948073248532</v>
      </c>
      <c r="I692" s="4">
        <f>1</f>
        <v>1</v>
      </c>
      <c r="J692" s="4">
        <f t="shared" si="142"/>
        <v>1</v>
      </c>
      <c r="K692" s="4">
        <f t="shared" si="130"/>
        <v>0</v>
      </c>
      <c r="L692" s="4">
        <f t="shared" si="131"/>
        <v>0</v>
      </c>
      <c r="M692" s="4">
        <f t="shared" si="132"/>
        <v>0</v>
      </c>
      <c r="N692" s="4">
        <f t="shared" si="133"/>
        <v>0</v>
      </c>
      <c r="O692" s="4">
        <f t="shared" si="134"/>
        <v>0</v>
      </c>
      <c r="P692" s="4">
        <f t="shared" si="135"/>
        <v>36</v>
      </c>
      <c r="Q692" s="4">
        <f t="shared" si="136"/>
        <v>-24216</v>
      </c>
      <c r="R692" s="8">
        <f t="shared" si="137"/>
        <v>0</v>
      </c>
      <c r="S692" s="8">
        <f t="shared" si="138"/>
        <v>0</v>
      </c>
      <c r="T692" s="8">
        <f t="shared" si="139"/>
        <v>0</v>
      </c>
      <c r="U692" s="8">
        <f t="shared" si="140"/>
        <v>0</v>
      </c>
      <c r="V692" s="8">
        <f t="shared" si="141"/>
        <v>0</v>
      </c>
    </row>
    <row r="693" spans="1:22" x14ac:dyDescent="0.25">
      <c r="A693" t="s">
        <v>919</v>
      </c>
      <c r="B693">
        <v>2011</v>
      </c>
      <c r="C693">
        <v>2019</v>
      </c>
      <c r="D693">
        <v>2019</v>
      </c>
      <c r="E693" s="7">
        <v>0</v>
      </c>
      <c r="F693" s="7">
        <v>0</v>
      </c>
      <c r="G693" s="7">
        <v>0</v>
      </c>
      <c r="H693" s="7">
        <v>0</v>
      </c>
      <c r="I693" s="4">
        <f>1</f>
        <v>1</v>
      </c>
      <c r="J693" s="4">
        <f t="shared" si="142"/>
        <v>0</v>
      </c>
      <c r="K693" s="4">
        <f t="shared" si="130"/>
        <v>1</v>
      </c>
      <c r="L693" s="4">
        <f t="shared" si="131"/>
        <v>0</v>
      </c>
      <c r="M693" s="4">
        <f t="shared" si="132"/>
        <v>0</v>
      </c>
      <c r="N693" s="4">
        <f t="shared" si="133"/>
        <v>0</v>
      </c>
      <c r="O693" s="4">
        <f t="shared" si="134"/>
        <v>1</v>
      </c>
      <c r="P693" s="4">
        <f t="shared" si="135"/>
        <v>108</v>
      </c>
      <c r="Q693" s="4">
        <f t="shared" si="136"/>
        <v>12</v>
      </c>
      <c r="R693" s="8">
        <f t="shared" si="137"/>
        <v>0</v>
      </c>
      <c r="S693" s="8">
        <f t="shared" si="138"/>
        <v>0</v>
      </c>
      <c r="T693" s="8">
        <f t="shared" si="139"/>
        <v>0</v>
      </c>
      <c r="U693" s="8">
        <f t="shared" si="140"/>
        <v>0</v>
      </c>
      <c r="V693" s="8">
        <f t="shared" si="141"/>
        <v>0</v>
      </c>
    </row>
    <row r="694" spans="1:22" x14ac:dyDescent="0.25">
      <c r="A694" t="s">
        <v>920</v>
      </c>
      <c r="B694">
        <v>2017</v>
      </c>
      <c r="C694">
        <v>2019</v>
      </c>
      <c r="E694" s="7">
        <v>0</v>
      </c>
      <c r="F694" s="7">
        <v>0</v>
      </c>
      <c r="G694" s="7">
        <v>58.692199651081197</v>
      </c>
      <c r="H694" s="7">
        <v>45.596689792447386</v>
      </c>
      <c r="I694" s="4">
        <f>1</f>
        <v>1</v>
      </c>
      <c r="J694" s="4">
        <f t="shared" si="142"/>
        <v>1</v>
      </c>
      <c r="K694" s="4">
        <f t="shared" si="130"/>
        <v>0</v>
      </c>
      <c r="L694" s="4">
        <f t="shared" si="131"/>
        <v>0</v>
      </c>
      <c r="M694" s="4">
        <f t="shared" si="132"/>
        <v>0</v>
      </c>
      <c r="N694" s="4">
        <f t="shared" si="133"/>
        <v>0</v>
      </c>
      <c r="O694" s="4">
        <f t="shared" si="134"/>
        <v>0</v>
      </c>
      <c r="P694" s="4">
        <f t="shared" si="135"/>
        <v>36</v>
      </c>
      <c r="Q694" s="4">
        <f t="shared" si="136"/>
        <v>-24216</v>
      </c>
      <c r="R694" s="8">
        <f t="shared" si="137"/>
        <v>0</v>
      </c>
      <c r="S694" s="8">
        <f t="shared" si="138"/>
        <v>0</v>
      </c>
      <c r="T694" s="8">
        <f t="shared" si="139"/>
        <v>0</v>
      </c>
      <c r="U694" s="8">
        <f t="shared" si="140"/>
        <v>0</v>
      </c>
      <c r="V694" s="8">
        <f t="shared" si="141"/>
        <v>0</v>
      </c>
    </row>
    <row r="695" spans="1:22" x14ac:dyDescent="0.25">
      <c r="A695" t="s">
        <v>921</v>
      </c>
      <c r="B695">
        <v>2016</v>
      </c>
      <c r="C695">
        <v>2019</v>
      </c>
      <c r="D695">
        <v>2019</v>
      </c>
      <c r="E695" s="7">
        <v>0</v>
      </c>
      <c r="F695" s="7">
        <v>1.1877537932747742</v>
      </c>
      <c r="G695" s="7">
        <v>0</v>
      </c>
      <c r="H695" s="7">
        <v>0</v>
      </c>
      <c r="I695" s="4">
        <f>1</f>
        <v>1</v>
      </c>
      <c r="J695" s="4">
        <f t="shared" si="142"/>
        <v>0</v>
      </c>
      <c r="K695" s="4">
        <f t="shared" si="130"/>
        <v>1</v>
      </c>
      <c r="L695" s="4">
        <f t="shared" si="131"/>
        <v>0</v>
      </c>
      <c r="M695" s="4">
        <f t="shared" si="132"/>
        <v>0</v>
      </c>
      <c r="N695" s="4">
        <f t="shared" si="133"/>
        <v>1</v>
      </c>
      <c r="O695" s="4">
        <f t="shared" si="134"/>
        <v>0</v>
      </c>
      <c r="P695" s="4">
        <f t="shared" si="135"/>
        <v>48</v>
      </c>
      <c r="Q695" s="4">
        <f t="shared" si="136"/>
        <v>12</v>
      </c>
      <c r="R695" s="8">
        <f t="shared" si="137"/>
        <v>0</v>
      </c>
      <c r="S695" s="8">
        <f t="shared" si="138"/>
        <v>0</v>
      </c>
      <c r="T695" s="8">
        <f t="shared" si="139"/>
        <v>0</v>
      </c>
      <c r="U695" s="8">
        <f t="shared" si="140"/>
        <v>0</v>
      </c>
      <c r="V695" s="8">
        <f t="shared" si="141"/>
        <v>1.1877537932747742</v>
      </c>
    </row>
    <row r="696" spans="1:22" x14ac:dyDescent="0.25">
      <c r="A696" t="s">
        <v>922</v>
      </c>
      <c r="B696">
        <v>2011</v>
      </c>
      <c r="C696">
        <v>2019</v>
      </c>
      <c r="D696">
        <v>2019</v>
      </c>
      <c r="E696" s="7">
        <v>0</v>
      </c>
      <c r="F696" s="7">
        <v>0.96300450673385352</v>
      </c>
      <c r="G696" s="7">
        <v>0</v>
      </c>
      <c r="H696" s="7">
        <v>0</v>
      </c>
      <c r="I696" s="4">
        <f>1</f>
        <v>1</v>
      </c>
      <c r="J696" s="4">
        <f t="shared" si="142"/>
        <v>0</v>
      </c>
      <c r="K696" s="4">
        <f t="shared" si="130"/>
        <v>1</v>
      </c>
      <c r="L696" s="4">
        <f t="shared" si="131"/>
        <v>0</v>
      </c>
      <c r="M696" s="4">
        <f t="shared" si="132"/>
        <v>0</v>
      </c>
      <c r="N696" s="4">
        <f t="shared" si="133"/>
        <v>1</v>
      </c>
      <c r="O696" s="4">
        <f t="shared" si="134"/>
        <v>0</v>
      </c>
      <c r="P696" s="4">
        <f t="shared" si="135"/>
        <v>108</v>
      </c>
      <c r="Q696" s="4">
        <f t="shared" si="136"/>
        <v>12</v>
      </c>
      <c r="R696" s="8">
        <f t="shared" si="137"/>
        <v>0</v>
      </c>
      <c r="S696" s="8">
        <f t="shared" si="138"/>
        <v>0</v>
      </c>
      <c r="T696" s="8">
        <f t="shared" si="139"/>
        <v>0</v>
      </c>
      <c r="U696" s="8">
        <f t="shared" si="140"/>
        <v>0</v>
      </c>
      <c r="V696" s="8">
        <f t="shared" si="141"/>
        <v>0.96300450673385352</v>
      </c>
    </row>
    <row r="697" spans="1:22" x14ac:dyDescent="0.25">
      <c r="A697" t="s">
        <v>923</v>
      </c>
      <c r="B697">
        <v>2017</v>
      </c>
      <c r="C697">
        <v>2019</v>
      </c>
      <c r="E697" s="7">
        <v>0</v>
      </c>
      <c r="F697" s="7">
        <v>0</v>
      </c>
      <c r="G697" s="7">
        <v>43.914095527240434</v>
      </c>
      <c r="H697" s="7">
        <v>48.653289391383169</v>
      </c>
      <c r="I697" s="4">
        <f>1</f>
        <v>1</v>
      </c>
      <c r="J697" s="4">
        <f t="shared" si="142"/>
        <v>1</v>
      </c>
      <c r="K697" s="4">
        <f t="shared" si="130"/>
        <v>0</v>
      </c>
      <c r="L697" s="4">
        <f t="shared" si="131"/>
        <v>0</v>
      </c>
      <c r="M697" s="4">
        <f t="shared" si="132"/>
        <v>0</v>
      </c>
      <c r="N697" s="4">
        <f t="shared" si="133"/>
        <v>0</v>
      </c>
      <c r="O697" s="4">
        <f t="shared" si="134"/>
        <v>0</v>
      </c>
      <c r="P697" s="4">
        <f t="shared" si="135"/>
        <v>36</v>
      </c>
      <c r="Q697" s="4">
        <f t="shared" si="136"/>
        <v>-24216</v>
      </c>
      <c r="R697" s="8">
        <f t="shared" si="137"/>
        <v>0</v>
      </c>
      <c r="S697" s="8">
        <f t="shared" si="138"/>
        <v>0</v>
      </c>
      <c r="T697" s="8">
        <f t="shared" si="139"/>
        <v>0</v>
      </c>
      <c r="U697" s="8">
        <f t="shared" si="140"/>
        <v>0</v>
      </c>
      <c r="V697" s="8">
        <f t="shared" si="141"/>
        <v>0</v>
      </c>
    </row>
    <row r="698" spans="1:22" x14ac:dyDescent="0.25">
      <c r="A698" t="s">
        <v>924</v>
      </c>
      <c r="B698">
        <v>2015</v>
      </c>
      <c r="C698">
        <v>2019</v>
      </c>
      <c r="D698">
        <v>2019</v>
      </c>
      <c r="E698" s="7">
        <v>10.842928416926023</v>
      </c>
      <c r="F698" s="7">
        <v>6.14979263288018</v>
      </c>
      <c r="G698" s="7">
        <v>0</v>
      </c>
      <c r="H698" s="7">
        <v>0</v>
      </c>
      <c r="I698" s="4">
        <f>1</f>
        <v>1</v>
      </c>
      <c r="J698" s="4">
        <f t="shared" si="142"/>
        <v>0</v>
      </c>
      <c r="K698" s="4">
        <f t="shared" si="130"/>
        <v>1</v>
      </c>
      <c r="L698" s="4">
        <f t="shared" si="131"/>
        <v>1</v>
      </c>
      <c r="M698" s="4">
        <f t="shared" si="132"/>
        <v>0</v>
      </c>
      <c r="N698" s="4">
        <f t="shared" si="133"/>
        <v>0</v>
      </c>
      <c r="O698" s="4">
        <f t="shared" si="134"/>
        <v>0</v>
      </c>
      <c r="P698" s="4">
        <f t="shared" si="135"/>
        <v>60</v>
      </c>
      <c r="Q698" s="4">
        <f t="shared" si="136"/>
        <v>12</v>
      </c>
      <c r="R698" s="8">
        <f t="shared" si="137"/>
        <v>10.842928416926023</v>
      </c>
      <c r="S698" s="8">
        <f t="shared" si="138"/>
        <v>10.842928416926023</v>
      </c>
      <c r="T698" s="8">
        <f t="shared" si="139"/>
        <v>0</v>
      </c>
      <c r="U698" s="8">
        <f t="shared" si="140"/>
        <v>6.14979263288018</v>
      </c>
      <c r="V698" s="8">
        <f t="shared" si="141"/>
        <v>0</v>
      </c>
    </row>
    <row r="699" spans="1:22" x14ac:dyDescent="0.25">
      <c r="A699" t="s">
        <v>925</v>
      </c>
      <c r="B699">
        <v>2016</v>
      </c>
      <c r="C699">
        <v>2019</v>
      </c>
      <c r="E699" s="7">
        <v>0</v>
      </c>
      <c r="F699" s="7">
        <v>1.7251359276582978</v>
      </c>
      <c r="G699" s="7">
        <v>14.379919817351023</v>
      </c>
      <c r="H699" s="7">
        <v>7.1984494209114036</v>
      </c>
      <c r="I699" s="4">
        <f>1</f>
        <v>1</v>
      </c>
      <c r="J699" s="4">
        <f t="shared" si="142"/>
        <v>1</v>
      </c>
      <c r="K699" s="4">
        <f t="shared" si="130"/>
        <v>0</v>
      </c>
      <c r="L699" s="4">
        <f t="shared" si="131"/>
        <v>0</v>
      </c>
      <c r="M699" s="4">
        <f t="shared" si="132"/>
        <v>0</v>
      </c>
      <c r="N699" s="4">
        <f t="shared" si="133"/>
        <v>0</v>
      </c>
      <c r="O699" s="4">
        <f t="shared" si="134"/>
        <v>0</v>
      </c>
      <c r="P699" s="4">
        <f t="shared" si="135"/>
        <v>48</v>
      </c>
      <c r="Q699" s="4">
        <f t="shared" si="136"/>
        <v>-24216</v>
      </c>
      <c r="R699" s="8">
        <f t="shared" si="137"/>
        <v>0</v>
      </c>
      <c r="S699" s="8">
        <f t="shared" si="138"/>
        <v>0</v>
      </c>
      <c r="T699" s="8">
        <f t="shared" si="139"/>
        <v>0</v>
      </c>
      <c r="U699" s="8">
        <f t="shared" si="140"/>
        <v>0</v>
      </c>
      <c r="V699" s="8">
        <f t="shared" si="141"/>
        <v>0</v>
      </c>
    </row>
    <row r="700" spans="1:22" x14ac:dyDescent="0.25">
      <c r="A700" t="s">
        <v>926</v>
      </c>
      <c r="B700">
        <v>2015</v>
      </c>
      <c r="C700">
        <v>2019</v>
      </c>
      <c r="E700" s="7">
        <v>0</v>
      </c>
      <c r="F700" s="7">
        <v>0</v>
      </c>
      <c r="G700" s="7">
        <v>49.451663794972532</v>
      </c>
      <c r="H700" s="7">
        <v>9.7992799302544764</v>
      </c>
      <c r="I700" s="4">
        <f>1</f>
        <v>1</v>
      </c>
      <c r="J700" s="4">
        <f t="shared" si="142"/>
        <v>1</v>
      </c>
      <c r="K700" s="4">
        <f t="shared" si="130"/>
        <v>0</v>
      </c>
      <c r="L700" s="4">
        <f t="shared" si="131"/>
        <v>0</v>
      </c>
      <c r="M700" s="4">
        <f t="shared" si="132"/>
        <v>0</v>
      </c>
      <c r="N700" s="4">
        <f t="shared" si="133"/>
        <v>0</v>
      </c>
      <c r="O700" s="4">
        <f t="shared" si="134"/>
        <v>0</v>
      </c>
      <c r="P700" s="4">
        <f t="shared" si="135"/>
        <v>60</v>
      </c>
      <c r="Q700" s="4">
        <f t="shared" si="136"/>
        <v>-24216</v>
      </c>
      <c r="R700" s="8">
        <f t="shared" si="137"/>
        <v>0</v>
      </c>
      <c r="S700" s="8">
        <f t="shared" si="138"/>
        <v>0</v>
      </c>
      <c r="T700" s="8">
        <f t="shared" si="139"/>
        <v>0</v>
      </c>
      <c r="U700" s="8">
        <f t="shared" si="140"/>
        <v>0</v>
      </c>
      <c r="V700" s="8">
        <f t="shared" si="141"/>
        <v>0</v>
      </c>
    </row>
    <row r="701" spans="1:22" x14ac:dyDescent="0.25">
      <c r="A701" t="s">
        <v>927</v>
      </c>
      <c r="B701">
        <v>2015</v>
      </c>
      <c r="C701">
        <v>2019</v>
      </c>
      <c r="D701">
        <v>2019</v>
      </c>
      <c r="E701" s="7">
        <v>0</v>
      </c>
      <c r="F701" s="7">
        <v>0</v>
      </c>
      <c r="G701" s="7">
        <v>0</v>
      </c>
      <c r="H701" s="7">
        <v>0</v>
      </c>
      <c r="I701" s="4">
        <f>1</f>
        <v>1</v>
      </c>
      <c r="J701" s="4">
        <f t="shared" si="142"/>
        <v>0</v>
      </c>
      <c r="K701" s="4">
        <f t="shared" si="130"/>
        <v>1</v>
      </c>
      <c r="L701" s="4">
        <f t="shared" si="131"/>
        <v>0</v>
      </c>
      <c r="M701" s="4">
        <f t="shared" si="132"/>
        <v>0</v>
      </c>
      <c r="N701" s="4">
        <f t="shared" si="133"/>
        <v>0</v>
      </c>
      <c r="O701" s="4">
        <f t="shared" si="134"/>
        <v>1</v>
      </c>
      <c r="P701" s="4">
        <f t="shared" si="135"/>
        <v>60</v>
      </c>
      <c r="Q701" s="4">
        <f t="shared" si="136"/>
        <v>12</v>
      </c>
      <c r="R701" s="8">
        <f t="shared" si="137"/>
        <v>0</v>
      </c>
      <c r="S701" s="8">
        <f t="shared" si="138"/>
        <v>0</v>
      </c>
      <c r="T701" s="8">
        <f t="shared" si="139"/>
        <v>0</v>
      </c>
      <c r="U701" s="8">
        <f t="shared" si="140"/>
        <v>0</v>
      </c>
      <c r="V701" s="8">
        <f t="shared" si="141"/>
        <v>0</v>
      </c>
    </row>
    <row r="702" spans="1:22" x14ac:dyDescent="0.25">
      <c r="A702" t="s">
        <v>928</v>
      </c>
      <c r="B702">
        <v>2015</v>
      </c>
      <c r="C702">
        <v>2019</v>
      </c>
      <c r="D702">
        <v>2019</v>
      </c>
      <c r="E702" s="7">
        <v>0</v>
      </c>
      <c r="F702" s="7">
        <v>1.0858105854056168</v>
      </c>
      <c r="G702" s="7">
        <v>0</v>
      </c>
      <c r="H702" s="7">
        <v>0</v>
      </c>
      <c r="I702" s="4">
        <f>1</f>
        <v>1</v>
      </c>
      <c r="J702" s="4">
        <f t="shared" si="142"/>
        <v>0</v>
      </c>
      <c r="K702" s="4">
        <f t="shared" si="130"/>
        <v>1</v>
      </c>
      <c r="L702" s="4">
        <f t="shared" si="131"/>
        <v>0</v>
      </c>
      <c r="M702" s="4">
        <f t="shared" si="132"/>
        <v>0</v>
      </c>
      <c r="N702" s="4">
        <f t="shared" si="133"/>
        <v>1</v>
      </c>
      <c r="O702" s="4">
        <f t="shared" si="134"/>
        <v>0</v>
      </c>
      <c r="P702" s="4">
        <f t="shared" si="135"/>
        <v>60</v>
      </c>
      <c r="Q702" s="4">
        <f t="shared" si="136"/>
        <v>12</v>
      </c>
      <c r="R702" s="8">
        <f t="shared" si="137"/>
        <v>0</v>
      </c>
      <c r="S702" s="8">
        <f t="shared" si="138"/>
        <v>0</v>
      </c>
      <c r="T702" s="8">
        <f t="shared" si="139"/>
        <v>0</v>
      </c>
      <c r="U702" s="8">
        <f t="shared" si="140"/>
        <v>0</v>
      </c>
      <c r="V702" s="8">
        <f t="shared" si="141"/>
        <v>1.0858105854056168</v>
      </c>
    </row>
    <row r="703" spans="1:22" x14ac:dyDescent="0.25">
      <c r="A703" t="s">
        <v>929</v>
      </c>
      <c r="B703">
        <v>2014</v>
      </c>
      <c r="C703">
        <v>2019</v>
      </c>
      <c r="E703" s="7">
        <v>0</v>
      </c>
      <c r="F703" s="7">
        <v>0</v>
      </c>
      <c r="G703" s="7">
        <v>0</v>
      </c>
      <c r="H703" s="7">
        <v>28.664549189389547</v>
      </c>
      <c r="I703" s="4">
        <f>1</f>
        <v>1</v>
      </c>
      <c r="J703" s="4">
        <f t="shared" si="142"/>
        <v>1</v>
      </c>
      <c r="K703" s="4">
        <f t="shared" si="130"/>
        <v>0</v>
      </c>
      <c r="L703" s="4">
        <f t="shared" si="131"/>
        <v>0</v>
      </c>
      <c r="M703" s="4">
        <f t="shared" si="132"/>
        <v>0</v>
      </c>
      <c r="N703" s="4">
        <f t="shared" si="133"/>
        <v>0</v>
      </c>
      <c r="O703" s="4">
        <f t="shared" si="134"/>
        <v>0</v>
      </c>
      <c r="P703" s="4">
        <f t="shared" si="135"/>
        <v>72</v>
      </c>
      <c r="Q703" s="4">
        <f t="shared" si="136"/>
        <v>-24216</v>
      </c>
      <c r="R703" s="8">
        <f t="shared" si="137"/>
        <v>0</v>
      </c>
      <c r="S703" s="8">
        <f t="shared" si="138"/>
        <v>0</v>
      </c>
      <c r="T703" s="8">
        <f t="shared" si="139"/>
        <v>0</v>
      </c>
      <c r="U703" s="8">
        <f t="shared" si="140"/>
        <v>0</v>
      </c>
      <c r="V703" s="8">
        <f t="shared" si="141"/>
        <v>0</v>
      </c>
    </row>
    <row r="704" spans="1:22" x14ac:dyDescent="0.25">
      <c r="A704" t="s">
        <v>930</v>
      </c>
      <c r="B704">
        <v>2013</v>
      </c>
      <c r="C704">
        <v>2019</v>
      </c>
      <c r="E704" s="7">
        <v>0</v>
      </c>
      <c r="F704" s="7">
        <v>0</v>
      </c>
      <c r="G704" s="7">
        <v>0</v>
      </c>
      <c r="H704" s="7">
        <v>0</v>
      </c>
      <c r="I704" s="4">
        <f>1</f>
        <v>1</v>
      </c>
      <c r="J704" s="4">
        <f t="shared" si="142"/>
        <v>1</v>
      </c>
      <c r="K704" s="4">
        <f t="shared" si="130"/>
        <v>0</v>
      </c>
      <c r="L704" s="4">
        <f t="shared" si="131"/>
        <v>0</v>
      </c>
      <c r="M704" s="4">
        <f t="shared" si="132"/>
        <v>0</v>
      </c>
      <c r="N704" s="4">
        <f t="shared" si="133"/>
        <v>0</v>
      </c>
      <c r="O704" s="4">
        <f t="shared" si="134"/>
        <v>0</v>
      </c>
      <c r="P704" s="4">
        <f t="shared" si="135"/>
        <v>84</v>
      </c>
      <c r="Q704" s="4">
        <f t="shared" si="136"/>
        <v>-24216</v>
      </c>
      <c r="R704" s="8">
        <f t="shared" si="137"/>
        <v>0</v>
      </c>
      <c r="S704" s="8">
        <f t="shared" si="138"/>
        <v>0</v>
      </c>
      <c r="T704" s="8">
        <f t="shared" si="139"/>
        <v>0</v>
      </c>
      <c r="U704" s="8">
        <f t="shared" si="140"/>
        <v>0</v>
      </c>
      <c r="V704" s="8">
        <f t="shared" si="141"/>
        <v>0</v>
      </c>
    </row>
    <row r="705" spans="1:22" x14ac:dyDescent="0.25">
      <c r="A705" t="s">
        <v>931</v>
      </c>
      <c r="B705">
        <v>2014</v>
      </c>
      <c r="C705">
        <v>2019</v>
      </c>
      <c r="D705">
        <v>2019</v>
      </c>
      <c r="E705" s="7">
        <v>0</v>
      </c>
      <c r="F705" s="7">
        <v>0.77617383074515622</v>
      </c>
      <c r="G705" s="7">
        <v>0</v>
      </c>
      <c r="H705" s="7">
        <v>0</v>
      </c>
      <c r="I705" s="4">
        <f>1</f>
        <v>1</v>
      </c>
      <c r="J705" s="4">
        <f t="shared" si="142"/>
        <v>0</v>
      </c>
      <c r="K705" s="4">
        <f t="shared" si="130"/>
        <v>1</v>
      </c>
      <c r="L705" s="4">
        <f t="shared" si="131"/>
        <v>0</v>
      </c>
      <c r="M705" s="4">
        <f t="shared" si="132"/>
        <v>0</v>
      </c>
      <c r="N705" s="4">
        <f t="shared" si="133"/>
        <v>1</v>
      </c>
      <c r="O705" s="4">
        <f t="shared" si="134"/>
        <v>0</v>
      </c>
      <c r="P705" s="4">
        <f t="shared" si="135"/>
        <v>72</v>
      </c>
      <c r="Q705" s="4">
        <f t="shared" si="136"/>
        <v>12</v>
      </c>
      <c r="R705" s="8">
        <f t="shared" si="137"/>
        <v>0</v>
      </c>
      <c r="S705" s="8">
        <f t="shared" si="138"/>
        <v>0</v>
      </c>
      <c r="T705" s="8">
        <f t="shared" si="139"/>
        <v>0</v>
      </c>
      <c r="U705" s="8">
        <f t="shared" si="140"/>
        <v>0</v>
      </c>
      <c r="V705" s="8">
        <f t="shared" si="141"/>
        <v>0.77617383074515622</v>
      </c>
    </row>
    <row r="706" spans="1:22" x14ac:dyDescent="0.25">
      <c r="A706" t="s">
        <v>932</v>
      </c>
      <c r="B706">
        <v>2014</v>
      </c>
      <c r="C706">
        <v>2019</v>
      </c>
      <c r="D706">
        <v>2019</v>
      </c>
      <c r="E706" s="7">
        <v>0</v>
      </c>
      <c r="F706" s="7">
        <v>0.59212448920946048</v>
      </c>
      <c r="G706" s="7">
        <v>0</v>
      </c>
      <c r="H706" s="7">
        <v>0</v>
      </c>
      <c r="I706" s="4">
        <f>1</f>
        <v>1</v>
      </c>
      <c r="J706" s="4">
        <f t="shared" si="142"/>
        <v>0</v>
      </c>
      <c r="K706" s="4">
        <f t="shared" ref="K706:K710" si="143">1-J706</f>
        <v>1</v>
      </c>
      <c r="L706" s="4">
        <f t="shared" ref="L706:L710" si="144">(E706&gt;0)*K706</f>
        <v>0</v>
      </c>
      <c r="M706" s="4">
        <f t="shared" ref="M706:M710" si="145">(E706&gt;200)*L706</f>
        <v>0</v>
      </c>
      <c r="N706" s="4">
        <f t="shared" ref="N706:N710" si="146">(F706&gt;0)*K706*(1-L706)</f>
        <v>1</v>
      </c>
      <c r="O706" s="4">
        <f t="shared" ref="O706:O710" si="147">K706-L706-N706</f>
        <v>0</v>
      </c>
      <c r="P706" s="4">
        <f t="shared" ref="P706:P710" si="148">(C706-B706+1)*12</f>
        <v>72</v>
      </c>
      <c r="Q706" s="4">
        <f t="shared" ref="Q706:Q710" si="149">(D706-C706+1)*12</f>
        <v>12</v>
      </c>
      <c r="R706" s="8">
        <f t="shared" ref="R706:R710" si="150">E706*L706</f>
        <v>0</v>
      </c>
      <c r="S706" s="8">
        <f t="shared" ref="S706:S710" si="151">MIN(R706, 200)</f>
        <v>0</v>
      </c>
      <c r="T706" s="8">
        <f t="shared" ref="T706:T710" si="152">R706-S706</f>
        <v>0</v>
      </c>
      <c r="U706" s="8">
        <f t="shared" ref="U706:U710" si="153">F706*L706</f>
        <v>0</v>
      </c>
      <c r="V706" s="8">
        <f t="shared" ref="V706:V710" si="154">F706*N706</f>
        <v>0.59212448920946048</v>
      </c>
    </row>
    <row r="707" spans="1:22" x14ac:dyDescent="0.25">
      <c r="A707" t="s">
        <v>933</v>
      </c>
      <c r="B707">
        <v>2014</v>
      </c>
      <c r="C707">
        <v>2019</v>
      </c>
      <c r="D707">
        <v>2019</v>
      </c>
      <c r="E707" s="7">
        <v>0</v>
      </c>
      <c r="F707" s="7">
        <v>0.54773515028457198</v>
      </c>
      <c r="G707" s="7">
        <v>0</v>
      </c>
      <c r="H707" s="7">
        <v>0</v>
      </c>
      <c r="I707" s="4">
        <f>1</f>
        <v>1</v>
      </c>
      <c r="J707" s="4">
        <f t="shared" ref="J707:J710" si="155">(D707=0)*1</f>
        <v>0</v>
      </c>
      <c r="K707" s="4">
        <f t="shared" si="143"/>
        <v>1</v>
      </c>
      <c r="L707" s="4">
        <f t="shared" si="144"/>
        <v>0</v>
      </c>
      <c r="M707" s="4">
        <f t="shared" si="145"/>
        <v>0</v>
      </c>
      <c r="N707" s="4">
        <f t="shared" si="146"/>
        <v>1</v>
      </c>
      <c r="O707" s="4">
        <f t="shared" si="147"/>
        <v>0</v>
      </c>
      <c r="P707" s="4">
        <f t="shared" si="148"/>
        <v>72</v>
      </c>
      <c r="Q707" s="4">
        <f t="shared" si="149"/>
        <v>12</v>
      </c>
      <c r="R707" s="8">
        <f t="shared" si="150"/>
        <v>0</v>
      </c>
      <c r="S707" s="8">
        <f t="shared" si="151"/>
        <v>0</v>
      </c>
      <c r="T707" s="8">
        <f t="shared" si="152"/>
        <v>0</v>
      </c>
      <c r="U707" s="8">
        <f t="shared" si="153"/>
        <v>0</v>
      </c>
      <c r="V707" s="8">
        <f t="shared" si="154"/>
        <v>0.54773515028457198</v>
      </c>
    </row>
    <row r="708" spans="1:22" x14ac:dyDescent="0.25">
      <c r="A708" t="s">
        <v>934</v>
      </c>
      <c r="B708">
        <v>2017</v>
      </c>
      <c r="C708">
        <v>2019</v>
      </c>
      <c r="E708" s="7">
        <v>0</v>
      </c>
      <c r="F708" s="7">
        <v>0</v>
      </c>
      <c r="G708" s="7">
        <v>21.095516449133513</v>
      </c>
      <c r="H708" s="7">
        <v>14.796995186260054</v>
      </c>
      <c r="I708" s="4">
        <f>1</f>
        <v>1</v>
      </c>
      <c r="J708" s="4">
        <f t="shared" si="155"/>
        <v>1</v>
      </c>
      <c r="K708" s="4">
        <f t="shared" si="143"/>
        <v>0</v>
      </c>
      <c r="L708" s="4">
        <f t="shared" si="144"/>
        <v>0</v>
      </c>
      <c r="M708" s="4">
        <f t="shared" si="145"/>
        <v>0</v>
      </c>
      <c r="N708" s="4">
        <f t="shared" si="146"/>
        <v>0</v>
      </c>
      <c r="O708" s="4">
        <f t="shared" si="147"/>
        <v>0</v>
      </c>
      <c r="P708" s="4">
        <f t="shared" si="148"/>
        <v>36</v>
      </c>
      <c r="Q708" s="4">
        <f t="shared" si="149"/>
        <v>-24216</v>
      </c>
      <c r="R708" s="8">
        <f t="shared" si="150"/>
        <v>0</v>
      </c>
      <c r="S708" s="8">
        <f t="shared" si="151"/>
        <v>0</v>
      </c>
      <c r="T708" s="8">
        <f t="shared" si="152"/>
        <v>0</v>
      </c>
      <c r="U708" s="8">
        <f t="shared" si="153"/>
        <v>0</v>
      </c>
      <c r="V708" s="8">
        <f t="shared" si="154"/>
        <v>0</v>
      </c>
    </row>
    <row r="709" spans="1:22" x14ac:dyDescent="0.25">
      <c r="A709" t="s">
        <v>935</v>
      </c>
      <c r="B709">
        <v>2012</v>
      </c>
      <c r="C709">
        <v>2019</v>
      </c>
      <c r="E709" s="7">
        <v>0</v>
      </c>
      <c r="F709" s="7">
        <v>0</v>
      </c>
      <c r="G709" s="7">
        <v>197.69088167365157</v>
      </c>
      <c r="H709" s="7">
        <v>62.805271084196839</v>
      </c>
      <c r="I709" s="4">
        <f>1</f>
        <v>1</v>
      </c>
      <c r="J709" s="4">
        <f t="shared" si="155"/>
        <v>1</v>
      </c>
      <c r="K709" s="4">
        <f t="shared" si="143"/>
        <v>0</v>
      </c>
      <c r="L709" s="4">
        <f t="shared" si="144"/>
        <v>0</v>
      </c>
      <c r="M709" s="4">
        <f t="shared" si="145"/>
        <v>0</v>
      </c>
      <c r="N709" s="4">
        <f t="shared" si="146"/>
        <v>0</v>
      </c>
      <c r="O709" s="4">
        <f t="shared" si="147"/>
        <v>0</v>
      </c>
      <c r="P709" s="4">
        <f t="shared" si="148"/>
        <v>96</v>
      </c>
      <c r="Q709" s="4">
        <f t="shared" si="149"/>
        <v>-24216</v>
      </c>
      <c r="R709" s="8">
        <f t="shared" si="150"/>
        <v>0</v>
      </c>
      <c r="S709" s="8">
        <f t="shared" si="151"/>
        <v>0</v>
      </c>
      <c r="T709" s="8">
        <f t="shared" si="152"/>
        <v>0</v>
      </c>
      <c r="U709" s="8">
        <f t="shared" si="153"/>
        <v>0</v>
      </c>
      <c r="V709" s="8">
        <f t="shared" si="154"/>
        <v>0</v>
      </c>
    </row>
    <row r="710" spans="1:22" x14ac:dyDescent="0.25">
      <c r="A710" t="s">
        <v>936</v>
      </c>
      <c r="B710">
        <v>2014</v>
      </c>
      <c r="C710">
        <v>2019</v>
      </c>
      <c r="D710">
        <v>2019</v>
      </c>
      <c r="E710" s="7">
        <v>0</v>
      </c>
      <c r="F710" s="7">
        <v>2.9497955849627644</v>
      </c>
      <c r="G710" s="7">
        <v>0</v>
      </c>
      <c r="H710" s="7">
        <v>0</v>
      </c>
      <c r="I710" s="4">
        <f>1</f>
        <v>1</v>
      </c>
      <c r="J710" s="4">
        <f t="shared" si="155"/>
        <v>0</v>
      </c>
      <c r="K710" s="4">
        <f t="shared" si="143"/>
        <v>1</v>
      </c>
      <c r="L710" s="4">
        <f t="shared" si="144"/>
        <v>0</v>
      </c>
      <c r="M710" s="4">
        <f t="shared" si="145"/>
        <v>0</v>
      </c>
      <c r="N710" s="4">
        <f t="shared" si="146"/>
        <v>1</v>
      </c>
      <c r="O710" s="4">
        <f t="shared" si="147"/>
        <v>0</v>
      </c>
      <c r="P710" s="4">
        <f t="shared" si="148"/>
        <v>72</v>
      </c>
      <c r="Q710" s="4">
        <f t="shared" si="149"/>
        <v>12</v>
      </c>
      <c r="R710" s="8">
        <f t="shared" si="150"/>
        <v>0</v>
      </c>
      <c r="S710" s="8">
        <f t="shared" si="151"/>
        <v>0</v>
      </c>
      <c r="T710" s="8">
        <f t="shared" si="152"/>
        <v>0</v>
      </c>
      <c r="U710" s="8">
        <f t="shared" si="153"/>
        <v>0</v>
      </c>
      <c r="V710" s="8">
        <f t="shared" si="154"/>
        <v>2.9497955849627644</v>
      </c>
    </row>
  </sheetData>
  <autoFilter ref="A1:V710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78"/>
  <sheetViews>
    <sheetView showGridLines="0" zoomScaleNormal="100" workbookViewId="0"/>
  </sheetViews>
  <sheetFormatPr defaultRowHeight="15" x14ac:dyDescent="0.25"/>
  <sheetData>
    <row r="1" spans="1:11" x14ac:dyDescent="0.25">
      <c r="A1" s="53" t="s">
        <v>70</v>
      </c>
    </row>
    <row r="2" spans="1:11" x14ac:dyDescent="0.25">
      <c r="A2" s="53" t="s">
        <v>71</v>
      </c>
    </row>
    <row r="4" spans="1:11" x14ac:dyDescent="0.25">
      <c r="A4" s="14" t="s">
        <v>72</v>
      </c>
    </row>
    <row r="6" spans="1:11" x14ac:dyDescent="0.25">
      <c r="A6" s="12" t="s">
        <v>73</v>
      </c>
      <c r="B6" s="11">
        <v>12</v>
      </c>
      <c r="C6" s="11">
        <v>24</v>
      </c>
      <c r="D6" s="11">
        <v>36</v>
      </c>
      <c r="E6" s="11">
        <v>48</v>
      </c>
      <c r="F6" s="11">
        <v>60</v>
      </c>
      <c r="G6" s="11">
        <v>72</v>
      </c>
      <c r="H6" s="11">
        <v>84</v>
      </c>
      <c r="I6" s="11">
        <v>96</v>
      </c>
      <c r="J6" s="11">
        <v>108</v>
      </c>
      <c r="K6" s="11">
        <v>120</v>
      </c>
    </row>
    <row r="7" spans="1:11" x14ac:dyDescent="0.25">
      <c r="A7" s="13">
        <v>2010</v>
      </c>
      <c r="B7">
        <f>pivots!B5</f>
        <v>12</v>
      </c>
      <c r="C7">
        <f>pivots!C5+B7</f>
        <v>22</v>
      </c>
      <c r="D7">
        <f>pivots!D5+C7</f>
        <v>35</v>
      </c>
      <c r="E7">
        <f>pivots!E5+D7</f>
        <v>43</v>
      </c>
      <c r="F7">
        <f>pivots!F5+E7</f>
        <v>52</v>
      </c>
      <c r="G7">
        <f>pivots!G5+F7</f>
        <v>69</v>
      </c>
      <c r="H7">
        <f>pivots!H5+G7</f>
        <v>80</v>
      </c>
      <c r="I7">
        <f>pivots!I5+H7</f>
        <v>86</v>
      </c>
      <c r="J7">
        <f>pivots!J5+I7</f>
        <v>90</v>
      </c>
      <c r="K7">
        <f>pivots!K5+J7</f>
        <v>91</v>
      </c>
    </row>
    <row r="8" spans="1:11" x14ac:dyDescent="0.25">
      <c r="A8" s="13">
        <v>2011</v>
      </c>
      <c r="B8">
        <f>pivots!B6</f>
        <v>9</v>
      </c>
      <c r="C8">
        <f>pivots!C6+B8</f>
        <v>19</v>
      </c>
      <c r="D8">
        <f>pivots!D6+C8</f>
        <v>31</v>
      </c>
      <c r="E8">
        <f>pivots!E6+D8</f>
        <v>45</v>
      </c>
      <c r="F8">
        <f>pivots!F6+E8</f>
        <v>64</v>
      </c>
      <c r="G8">
        <f>pivots!G6+F8</f>
        <v>82</v>
      </c>
      <c r="H8">
        <f>pivots!H6+G8</f>
        <v>94</v>
      </c>
      <c r="I8">
        <f>pivots!I6+H8</f>
        <v>95</v>
      </c>
      <c r="J8">
        <f>pivots!J6+I8</f>
        <v>100</v>
      </c>
    </row>
    <row r="9" spans="1:11" x14ac:dyDescent="0.25">
      <c r="A9" s="13">
        <v>2012</v>
      </c>
      <c r="B9">
        <f>pivots!B7</f>
        <v>9</v>
      </c>
      <c r="C9">
        <f>pivots!C7+B9</f>
        <v>22</v>
      </c>
      <c r="D9">
        <f>pivots!D7+C9</f>
        <v>32</v>
      </c>
      <c r="E9">
        <f>pivots!E7+D9</f>
        <v>48</v>
      </c>
      <c r="F9">
        <f>pivots!F7+E9</f>
        <v>64</v>
      </c>
      <c r="G9">
        <f>pivots!G7+F9</f>
        <v>81</v>
      </c>
      <c r="H9">
        <f>pivots!H7+G9</f>
        <v>85</v>
      </c>
      <c r="I9">
        <f>pivots!I7+H9</f>
        <v>88</v>
      </c>
    </row>
    <row r="10" spans="1:11" x14ac:dyDescent="0.25">
      <c r="A10" s="13">
        <v>2013</v>
      </c>
      <c r="B10">
        <f>pivots!B8</f>
        <v>7</v>
      </c>
      <c r="C10">
        <f>pivots!C8+B10</f>
        <v>13</v>
      </c>
      <c r="D10">
        <f>pivots!D8+C10</f>
        <v>23</v>
      </c>
      <c r="E10">
        <f>pivots!E8+D10</f>
        <v>40</v>
      </c>
      <c r="F10">
        <f>pivots!F8+E10</f>
        <v>66</v>
      </c>
      <c r="G10">
        <f>pivots!G8+F10</f>
        <v>83</v>
      </c>
      <c r="H10">
        <f>pivots!H8+G10</f>
        <v>91</v>
      </c>
    </row>
    <row r="11" spans="1:11" x14ac:dyDescent="0.25">
      <c r="A11" s="13">
        <v>2014</v>
      </c>
      <c r="B11">
        <f>pivots!B9</f>
        <v>15</v>
      </c>
      <c r="C11">
        <f>pivots!C9+B11</f>
        <v>30</v>
      </c>
      <c r="D11">
        <f>pivots!D9+C11</f>
        <v>48</v>
      </c>
      <c r="E11">
        <f>pivots!E9+D11</f>
        <v>74</v>
      </c>
      <c r="F11">
        <f>pivots!F9+E11</f>
        <v>100</v>
      </c>
      <c r="G11">
        <f>pivots!G9+F11</f>
        <v>133</v>
      </c>
    </row>
    <row r="12" spans="1:11" x14ac:dyDescent="0.25">
      <c r="A12" s="13">
        <v>2015</v>
      </c>
      <c r="B12">
        <f>pivots!B10</f>
        <v>16</v>
      </c>
      <c r="C12">
        <f>pivots!C10+B12</f>
        <v>33</v>
      </c>
      <c r="D12">
        <f>pivots!D10+C12</f>
        <v>55</v>
      </c>
      <c r="E12">
        <f>pivots!E10+D12</f>
        <v>84</v>
      </c>
      <c r="F12">
        <f>pivots!F10+E12</f>
        <v>102</v>
      </c>
    </row>
    <row r="13" spans="1:11" x14ac:dyDescent="0.25">
      <c r="A13" s="13">
        <v>2016</v>
      </c>
      <c r="B13">
        <f>pivots!B11</f>
        <v>11</v>
      </c>
      <c r="C13">
        <f>pivots!C11+B13</f>
        <v>22</v>
      </c>
      <c r="D13">
        <f>pivots!D11+C13</f>
        <v>34</v>
      </c>
      <c r="E13">
        <f>pivots!E11+D13</f>
        <v>47</v>
      </c>
    </row>
    <row r="14" spans="1:11" x14ac:dyDescent="0.25">
      <c r="A14" s="13">
        <v>2017</v>
      </c>
      <c r="B14">
        <f>pivots!B12</f>
        <v>14</v>
      </c>
      <c r="C14">
        <f>pivots!C12+B14</f>
        <v>25</v>
      </c>
      <c r="D14">
        <f>pivots!D12+C14</f>
        <v>35</v>
      </c>
    </row>
    <row r="15" spans="1:11" x14ac:dyDescent="0.25">
      <c r="A15" s="13">
        <v>2018</v>
      </c>
      <c r="B15">
        <f>pivots!B13</f>
        <v>8</v>
      </c>
      <c r="C15">
        <f>pivots!C13+B15</f>
        <v>15</v>
      </c>
    </row>
    <row r="16" spans="1:11" x14ac:dyDescent="0.25">
      <c r="A16" s="13">
        <v>2019</v>
      </c>
      <c r="B16">
        <f>pivots!B14</f>
        <v>7</v>
      </c>
    </row>
    <row r="18" spans="1:10" x14ac:dyDescent="0.25">
      <c r="A18" s="14" t="s">
        <v>74</v>
      </c>
    </row>
    <row r="20" spans="1:10" x14ac:dyDescent="0.25">
      <c r="A20" s="12" t="s">
        <v>73</v>
      </c>
      <c r="B20" s="15" t="str">
        <f t="shared" ref="B20:J20" si="0">B6&amp;"-"&amp;C6</f>
        <v>12-24</v>
      </c>
      <c r="C20" s="15" t="str">
        <f t="shared" si="0"/>
        <v>24-36</v>
      </c>
      <c r="D20" s="15" t="str">
        <f t="shared" si="0"/>
        <v>36-48</v>
      </c>
      <c r="E20" s="15" t="str">
        <f t="shared" si="0"/>
        <v>48-60</v>
      </c>
      <c r="F20" s="15" t="str">
        <f t="shared" si="0"/>
        <v>60-72</v>
      </c>
      <c r="G20" s="15" t="str">
        <f t="shared" si="0"/>
        <v>72-84</v>
      </c>
      <c r="H20" s="15" t="str">
        <f t="shared" si="0"/>
        <v>84-96</v>
      </c>
      <c r="I20" s="15" t="str">
        <f t="shared" si="0"/>
        <v>96-108</v>
      </c>
      <c r="J20" s="15" t="str">
        <f t="shared" si="0"/>
        <v>108-120</v>
      </c>
    </row>
    <row r="21" spans="1:10" x14ac:dyDescent="0.25">
      <c r="A21" s="13">
        <v>2010</v>
      </c>
      <c r="B21" s="17">
        <f t="shared" ref="B21:J24" si="1">C7/B7</f>
        <v>1.8333333333333333</v>
      </c>
      <c r="C21" s="17">
        <f t="shared" si="1"/>
        <v>1.5909090909090908</v>
      </c>
      <c r="D21" s="17">
        <f t="shared" si="1"/>
        <v>1.2285714285714286</v>
      </c>
      <c r="E21" s="17">
        <f t="shared" si="1"/>
        <v>1.2093023255813953</v>
      </c>
      <c r="F21" s="17">
        <f t="shared" si="1"/>
        <v>1.3269230769230769</v>
      </c>
      <c r="G21" s="17">
        <f t="shared" si="1"/>
        <v>1.1594202898550725</v>
      </c>
      <c r="H21" s="17">
        <f t="shared" si="1"/>
        <v>1.075</v>
      </c>
      <c r="I21" s="17">
        <f t="shared" si="1"/>
        <v>1.0465116279069768</v>
      </c>
      <c r="J21" s="17">
        <f t="shared" si="1"/>
        <v>1.0111111111111111</v>
      </c>
    </row>
    <row r="22" spans="1:10" x14ac:dyDescent="0.25">
      <c r="A22" s="13">
        <v>2011</v>
      </c>
      <c r="B22" s="17">
        <f t="shared" si="1"/>
        <v>2.1111111111111112</v>
      </c>
      <c r="C22" s="17">
        <f t="shared" si="1"/>
        <v>1.631578947368421</v>
      </c>
      <c r="D22" s="17">
        <f t="shared" si="1"/>
        <v>1.4516129032258065</v>
      </c>
      <c r="E22" s="17">
        <f t="shared" si="1"/>
        <v>1.4222222222222223</v>
      </c>
      <c r="F22" s="17">
        <f t="shared" si="1"/>
        <v>1.28125</v>
      </c>
      <c r="G22" s="17">
        <f t="shared" si="1"/>
        <v>1.1463414634146341</v>
      </c>
      <c r="H22" s="17">
        <f t="shared" si="1"/>
        <v>1.0106382978723405</v>
      </c>
      <c r="I22" s="17">
        <f t="shared" si="1"/>
        <v>1.0526315789473684</v>
      </c>
    </row>
    <row r="23" spans="1:10" x14ac:dyDescent="0.25">
      <c r="A23" s="13">
        <v>2012</v>
      </c>
      <c r="B23" s="17">
        <f t="shared" si="1"/>
        <v>2.4444444444444446</v>
      </c>
      <c r="C23" s="17">
        <f t="shared" si="1"/>
        <v>1.4545454545454546</v>
      </c>
      <c r="D23" s="17">
        <f t="shared" si="1"/>
        <v>1.5</v>
      </c>
      <c r="E23" s="17">
        <f t="shared" si="1"/>
        <v>1.3333333333333333</v>
      </c>
      <c r="F23" s="17">
        <f t="shared" si="1"/>
        <v>1.265625</v>
      </c>
      <c r="G23" s="17">
        <f t="shared" si="1"/>
        <v>1.0493827160493827</v>
      </c>
      <c r="H23" s="17">
        <f t="shared" si="1"/>
        <v>1.0352941176470589</v>
      </c>
    </row>
    <row r="24" spans="1:10" x14ac:dyDescent="0.25">
      <c r="A24" s="13">
        <v>2013</v>
      </c>
      <c r="B24" s="17">
        <f t="shared" si="1"/>
        <v>1.8571428571428572</v>
      </c>
      <c r="C24" s="17">
        <f t="shared" si="1"/>
        <v>1.7692307692307692</v>
      </c>
      <c r="D24" s="17">
        <f t="shared" si="1"/>
        <v>1.7391304347826086</v>
      </c>
      <c r="E24" s="17">
        <f t="shared" si="1"/>
        <v>1.65</v>
      </c>
      <c r="F24" s="17">
        <f t="shared" si="1"/>
        <v>1.2575757575757576</v>
      </c>
      <c r="G24" s="17">
        <f t="shared" si="1"/>
        <v>1.0963855421686748</v>
      </c>
    </row>
    <row r="25" spans="1:10" x14ac:dyDescent="0.25">
      <c r="A25" s="13">
        <v>2014</v>
      </c>
      <c r="B25" s="17">
        <f>C11/B11</f>
        <v>2</v>
      </c>
      <c r="C25" s="17">
        <f>D11/C11</f>
        <v>1.6</v>
      </c>
      <c r="D25" s="17">
        <f>E11/D11</f>
        <v>1.5416666666666667</v>
      </c>
      <c r="E25" s="17">
        <f>F11/E11</f>
        <v>1.3513513513513513</v>
      </c>
      <c r="F25" s="17">
        <f>G11/F11</f>
        <v>1.33</v>
      </c>
    </row>
    <row r="26" spans="1:10" x14ac:dyDescent="0.25">
      <c r="A26" s="13">
        <v>2015</v>
      </c>
      <c r="B26" s="17">
        <f>C12/B12</f>
        <v>2.0625</v>
      </c>
      <c r="C26" s="17">
        <f>D12/C12</f>
        <v>1.6666666666666667</v>
      </c>
      <c r="D26" s="17">
        <f>E12/D12</f>
        <v>1.5272727272727273</v>
      </c>
      <c r="E26" s="17">
        <f>F12/E12</f>
        <v>1.2142857142857142</v>
      </c>
    </row>
    <row r="27" spans="1:10" x14ac:dyDescent="0.25">
      <c r="A27" s="13">
        <v>2016</v>
      </c>
      <c r="B27" s="17">
        <f>C13/B13</f>
        <v>2</v>
      </c>
      <c r="C27" s="17">
        <f>D13/C13</f>
        <v>1.5454545454545454</v>
      </c>
      <c r="D27" s="17">
        <f>E13/D13</f>
        <v>1.3823529411764706</v>
      </c>
    </row>
    <row r="28" spans="1:10" x14ac:dyDescent="0.25">
      <c r="A28" s="13">
        <v>2017</v>
      </c>
      <c r="B28" s="17">
        <f>C14/B14</f>
        <v>1.7857142857142858</v>
      </c>
      <c r="C28" s="17">
        <f>D14/C14</f>
        <v>1.4</v>
      </c>
    </row>
    <row r="29" spans="1:10" x14ac:dyDescent="0.25">
      <c r="A29" s="13">
        <v>2018</v>
      </c>
      <c r="B29" s="17">
        <f>C15/B15</f>
        <v>1.875</v>
      </c>
    </row>
    <row r="30" spans="1:10" x14ac:dyDescent="0.25">
      <c r="A30" s="13">
        <v>2019</v>
      </c>
    </row>
    <row r="31" spans="1:10" x14ac:dyDescent="0.25">
      <c r="A31" s="18" t="s">
        <v>75</v>
      </c>
      <c r="B31" s="19">
        <f t="shared" ref="B31:J31" si="2">AVERAGE(B21:B29)</f>
        <v>1.9965828924162257</v>
      </c>
      <c r="C31" s="19">
        <f t="shared" si="2"/>
        <v>1.5822981842718684</v>
      </c>
      <c r="D31" s="19">
        <f t="shared" si="2"/>
        <v>1.4815153002422441</v>
      </c>
      <c r="E31" s="19">
        <f t="shared" si="2"/>
        <v>1.3634158244623358</v>
      </c>
      <c r="F31" s="19">
        <f t="shared" si="2"/>
        <v>1.2922747668997669</v>
      </c>
      <c r="G31" s="19">
        <f t="shared" si="2"/>
        <v>1.1128825028719411</v>
      </c>
      <c r="H31" s="19">
        <f t="shared" si="2"/>
        <v>1.0403108051731331</v>
      </c>
      <c r="I31" s="19">
        <f t="shared" si="2"/>
        <v>1.0495716034271725</v>
      </c>
      <c r="J31" s="19">
        <f t="shared" si="2"/>
        <v>1.0111111111111111</v>
      </c>
    </row>
    <row r="33" spans="1:11" x14ac:dyDescent="0.25">
      <c r="A33" s="14" t="s">
        <v>76</v>
      </c>
    </row>
    <row r="34" spans="1:11" x14ac:dyDescent="0.25">
      <c r="A34" s="56" t="s">
        <v>77</v>
      </c>
    </row>
    <row r="36" spans="1:11" x14ac:dyDescent="0.25">
      <c r="A36" s="12" t="s">
        <v>73</v>
      </c>
      <c r="B36" s="11">
        <v>12</v>
      </c>
      <c r="C36" s="11">
        <v>24</v>
      </c>
      <c r="D36" s="11">
        <v>36</v>
      </c>
      <c r="E36" s="11">
        <v>48</v>
      </c>
      <c r="F36" s="11">
        <v>60</v>
      </c>
      <c r="G36" s="11">
        <v>72</v>
      </c>
      <c r="H36" s="11">
        <v>84</v>
      </c>
      <c r="I36" s="11">
        <v>96</v>
      </c>
      <c r="J36" s="11">
        <v>108</v>
      </c>
      <c r="K36" s="11">
        <v>120</v>
      </c>
    </row>
    <row r="37" spans="1:11" x14ac:dyDescent="0.25">
      <c r="A37" s="13">
        <v>2010</v>
      </c>
      <c r="B37">
        <f>B7</f>
        <v>12</v>
      </c>
      <c r="C37">
        <f t="shared" ref="C37:K37" si="3">C7</f>
        <v>22</v>
      </c>
      <c r="D37">
        <f t="shared" si="3"/>
        <v>35</v>
      </c>
      <c r="E37">
        <f t="shared" si="3"/>
        <v>43</v>
      </c>
      <c r="F37">
        <f t="shared" si="3"/>
        <v>52</v>
      </c>
      <c r="G37">
        <f t="shared" si="3"/>
        <v>69</v>
      </c>
      <c r="H37">
        <f t="shared" si="3"/>
        <v>80</v>
      </c>
      <c r="I37">
        <f t="shared" si="3"/>
        <v>86</v>
      </c>
      <c r="J37">
        <f t="shared" si="3"/>
        <v>90</v>
      </c>
      <c r="K37" s="20">
        <f t="shared" si="3"/>
        <v>91</v>
      </c>
    </row>
    <row r="38" spans="1:11" x14ac:dyDescent="0.25">
      <c r="A38" s="13">
        <v>2011</v>
      </c>
      <c r="B38">
        <f t="shared" ref="B38:J38" si="4">B8</f>
        <v>9</v>
      </c>
      <c r="C38">
        <f t="shared" si="4"/>
        <v>19</v>
      </c>
      <c r="D38">
        <f t="shared" si="4"/>
        <v>31</v>
      </c>
      <c r="E38">
        <f t="shared" si="4"/>
        <v>45</v>
      </c>
      <c r="F38">
        <f t="shared" si="4"/>
        <v>64</v>
      </c>
      <c r="G38">
        <f t="shared" si="4"/>
        <v>82</v>
      </c>
      <c r="H38">
        <f t="shared" si="4"/>
        <v>94</v>
      </c>
      <c r="I38">
        <f t="shared" si="4"/>
        <v>95</v>
      </c>
      <c r="J38" s="20">
        <f t="shared" si="4"/>
        <v>100</v>
      </c>
      <c r="K38" s="16">
        <f>ROUND(J38*J$31, 0)</f>
        <v>101</v>
      </c>
    </row>
    <row r="39" spans="1:11" x14ac:dyDescent="0.25">
      <c r="A39" s="13">
        <v>2012</v>
      </c>
      <c r="B39">
        <f t="shared" ref="B39:I39" si="5">B9</f>
        <v>9</v>
      </c>
      <c r="C39">
        <f t="shared" si="5"/>
        <v>22</v>
      </c>
      <c r="D39">
        <f t="shared" si="5"/>
        <v>32</v>
      </c>
      <c r="E39">
        <f t="shared" si="5"/>
        <v>48</v>
      </c>
      <c r="F39">
        <f t="shared" si="5"/>
        <v>64</v>
      </c>
      <c r="G39">
        <f t="shared" si="5"/>
        <v>81</v>
      </c>
      <c r="H39">
        <f t="shared" si="5"/>
        <v>85</v>
      </c>
      <c r="I39" s="20">
        <f t="shared" si="5"/>
        <v>88</v>
      </c>
      <c r="J39" s="16">
        <f t="shared" ref="J39:K39" si="6">ROUND(I39*I$31, 0)</f>
        <v>92</v>
      </c>
      <c r="K39" s="16">
        <f t="shared" si="6"/>
        <v>93</v>
      </c>
    </row>
    <row r="40" spans="1:11" x14ac:dyDescent="0.25">
      <c r="A40" s="13">
        <v>2013</v>
      </c>
      <c r="B40">
        <f t="shared" ref="B40:H40" si="7">B10</f>
        <v>7</v>
      </c>
      <c r="C40">
        <f t="shared" si="7"/>
        <v>13</v>
      </c>
      <c r="D40">
        <f t="shared" si="7"/>
        <v>23</v>
      </c>
      <c r="E40">
        <f t="shared" si="7"/>
        <v>40</v>
      </c>
      <c r="F40">
        <f t="shared" si="7"/>
        <v>66</v>
      </c>
      <c r="G40">
        <f t="shared" si="7"/>
        <v>83</v>
      </c>
      <c r="H40" s="20">
        <f t="shared" si="7"/>
        <v>91</v>
      </c>
      <c r="I40" s="16">
        <f t="shared" ref="I40:K40" si="8">ROUND(H40*H$31, 0)</f>
        <v>95</v>
      </c>
      <c r="J40" s="16">
        <f t="shared" si="8"/>
        <v>100</v>
      </c>
      <c r="K40" s="16">
        <f t="shared" si="8"/>
        <v>101</v>
      </c>
    </row>
    <row r="41" spans="1:11" x14ac:dyDescent="0.25">
      <c r="A41" s="13">
        <v>2014</v>
      </c>
      <c r="B41">
        <f t="shared" ref="B41:G41" si="9">B11</f>
        <v>15</v>
      </c>
      <c r="C41">
        <f t="shared" si="9"/>
        <v>30</v>
      </c>
      <c r="D41">
        <f t="shared" si="9"/>
        <v>48</v>
      </c>
      <c r="E41">
        <f t="shared" si="9"/>
        <v>74</v>
      </c>
      <c r="F41">
        <f t="shared" si="9"/>
        <v>100</v>
      </c>
      <c r="G41" s="20">
        <f t="shared" si="9"/>
        <v>133</v>
      </c>
      <c r="H41" s="16">
        <f t="shared" ref="H41:K41" si="10">ROUND(G41*G$31, 0)</f>
        <v>148</v>
      </c>
      <c r="I41" s="16">
        <f t="shared" si="10"/>
        <v>154</v>
      </c>
      <c r="J41" s="16">
        <f t="shared" si="10"/>
        <v>162</v>
      </c>
      <c r="K41" s="16">
        <f t="shared" si="10"/>
        <v>164</v>
      </c>
    </row>
    <row r="42" spans="1:11" x14ac:dyDescent="0.25">
      <c r="A42" s="13">
        <v>2015</v>
      </c>
      <c r="B42">
        <f t="shared" ref="B42:F42" si="11">B12</f>
        <v>16</v>
      </c>
      <c r="C42">
        <f t="shared" si="11"/>
        <v>33</v>
      </c>
      <c r="D42">
        <f t="shared" si="11"/>
        <v>55</v>
      </c>
      <c r="E42">
        <f t="shared" si="11"/>
        <v>84</v>
      </c>
      <c r="F42" s="20">
        <f t="shared" si="11"/>
        <v>102</v>
      </c>
      <c r="G42" s="16">
        <f t="shared" ref="G42:K42" si="12">ROUND(F42*F$31, 0)</f>
        <v>132</v>
      </c>
      <c r="H42" s="16">
        <f t="shared" si="12"/>
        <v>147</v>
      </c>
      <c r="I42" s="16">
        <f t="shared" si="12"/>
        <v>153</v>
      </c>
      <c r="J42" s="16">
        <f t="shared" si="12"/>
        <v>161</v>
      </c>
      <c r="K42" s="16">
        <f t="shared" si="12"/>
        <v>163</v>
      </c>
    </row>
    <row r="43" spans="1:11" x14ac:dyDescent="0.25">
      <c r="A43" s="13">
        <v>2016</v>
      </c>
      <c r="B43">
        <f t="shared" ref="B43:E43" si="13">B13</f>
        <v>11</v>
      </c>
      <c r="C43">
        <f t="shared" si="13"/>
        <v>22</v>
      </c>
      <c r="D43">
        <f t="shared" si="13"/>
        <v>34</v>
      </c>
      <c r="E43" s="20">
        <f t="shared" si="13"/>
        <v>47</v>
      </c>
      <c r="F43" s="16">
        <f t="shared" ref="F43:K43" si="14">ROUND(E43*E$31, 0)</f>
        <v>64</v>
      </c>
      <c r="G43" s="16">
        <f t="shared" si="14"/>
        <v>83</v>
      </c>
      <c r="H43" s="16">
        <f t="shared" si="14"/>
        <v>92</v>
      </c>
      <c r="I43" s="16">
        <f t="shared" si="14"/>
        <v>96</v>
      </c>
      <c r="J43" s="16">
        <f t="shared" si="14"/>
        <v>101</v>
      </c>
      <c r="K43" s="16">
        <f t="shared" si="14"/>
        <v>102</v>
      </c>
    </row>
    <row r="44" spans="1:11" x14ac:dyDescent="0.25">
      <c r="A44" s="13">
        <v>2017</v>
      </c>
      <c r="B44">
        <f t="shared" ref="B44:D44" si="15">B14</f>
        <v>14</v>
      </c>
      <c r="C44">
        <f t="shared" si="15"/>
        <v>25</v>
      </c>
      <c r="D44" s="20">
        <f t="shared" si="15"/>
        <v>35</v>
      </c>
      <c r="E44" s="16">
        <f t="shared" ref="E44:K44" si="16">ROUND(D44*D$31, 0)</f>
        <v>52</v>
      </c>
      <c r="F44" s="16">
        <f t="shared" si="16"/>
        <v>71</v>
      </c>
      <c r="G44" s="16">
        <f t="shared" si="16"/>
        <v>92</v>
      </c>
      <c r="H44" s="16">
        <f t="shared" si="16"/>
        <v>102</v>
      </c>
      <c r="I44" s="16">
        <f t="shared" si="16"/>
        <v>106</v>
      </c>
      <c r="J44" s="16">
        <f t="shared" si="16"/>
        <v>111</v>
      </c>
      <c r="K44" s="16">
        <f t="shared" si="16"/>
        <v>112</v>
      </c>
    </row>
    <row r="45" spans="1:11" x14ac:dyDescent="0.25">
      <c r="A45" s="13">
        <v>2018</v>
      </c>
      <c r="B45">
        <f t="shared" ref="B45:C45" si="17">B15</f>
        <v>8</v>
      </c>
      <c r="C45" s="20">
        <f t="shared" si="17"/>
        <v>15</v>
      </c>
      <c r="D45" s="16">
        <f t="shared" ref="D45:K45" si="18">ROUND(C45*C$31, 0)</f>
        <v>24</v>
      </c>
      <c r="E45" s="16">
        <f t="shared" si="18"/>
        <v>36</v>
      </c>
      <c r="F45" s="16">
        <f t="shared" si="18"/>
        <v>49</v>
      </c>
      <c r="G45" s="16">
        <f t="shared" si="18"/>
        <v>63</v>
      </c>
      <c r="H45" s="16">
        <f t="shared" si="18"/>
        <v>70</v>
      </c>
      <c r="I45" s="16">
        <f t="shared" si="18"/>
        <v>73</v>
      </c>
      <c r="J45" s="16">
        <f t="shared" si="18"/>
        <v>77</v>
      </c>
      <c r="K45" s="16">
        <f t="shared" si="18"/>
        <v>78</v>
      </c>
    </row>
    <row r="46" spans="1:11" x14ac:dyDescent="0.25">
      <c r="A46" s="13">
        <v>2019</v>
      </c>
      <c r="B46" s="20">
        <f>B16</f>
        <v>7</v>
      </c>
      <c r="C46" s="16">
        <f t="shared" ref="C46:K46" si="19">ROUND(B46*B$31, 0)</f>
        <v>14</v>
      </c>
      <c r="D46" s="16">
        <f t="shared" si="19"/>
        <v>22</v>
      </c>
      <c r="E46" s="16">
        <f t="shared" si="19"/>
        <v>33</v>
      </c>
      <c r="F46" s="16">
        <f t="shared" si="19"/>
        <v>45</v>
      </c>
      <c r="G46" s="16">
        <f t="shared" si="19"/>
        <v>58</v>
      </c>
      <c r="H46" s="16">
        <f t="shared" si="19"/>
        <v>65</v>
      </c>
      <c r="I46" s="16">
        <f t="shared" si="19"/>
        <v>68</v>
      </c>
      <c r="J46" s="16">
        <f t="shared" si="19"/>
        <v>71</v>
      </c>
      <c r="K46" s="16">
        <f t="shared" si="19"/>
        <v>72</v>
      </c>
    </row>
    <row r="48" spans="1:11" x14ac:dyDescent="0.25">
      <c r="A48" s="14" t="s">
        <v>78</v>
      </c>
    </row>
    <row r="49" spans="1:11" x14ac:dyDescent="0.25">
      <c r="A49" s="56" t="s">
        <v>79</v>
      </c>
    </row>
    <row r="51" spans="1:11" x14ac:dyDescent="0.25">
      <c r="A51" s="12" t="s">
        <v>73</v>
      </c>
      <c r="B51" s="11">
        <v>12</v>
      </c>
      <c r="C51" s="11">
        <v>24</v>
      </c>
      <c r="D51" s="11">
        <v>36</v>
      </c>
      <c r="E51" s="11">
        <v>48</v>
      </c>
      <c r="F51" s="11">
        <v>60</v>
      </c>
      <c r="G51" s="11">
        <v>72</v>
      </c>
      <c r="H51" s="11">
        <v>84</v>
      </c>
      <c r="I51" s="11">
        <v>96</v>
      </c>
      <c r="J51" s="11">
        <v>108</v>
      </c>
      <c r="K51" s="11">
        <v>120</v>
      </c>
    </row>
    <row r="52" spans="1:11" x14ac:dyDescent="0.25">
      <c r="A52" s="13">
        <v>2010</v>
      </c>
      <c r="B52">
        <f>B37</f>
        <v>12</v>
      </c>
      <c r="C52">
        <f>C37-B37</f>
        <v>10</v>
      </c>
      <c r="D52">
        <f t="shared" ref="D52:K52" si="20">D37-C37</f>
        <v>13</v>
      </c>
      <c r="E52">
        <f t="shared" si="20"/>
        <v>8</v>
      </c>
      <c r="F52">
        <f t="shared" si="20"/>
        <v>9</v>
      </c>
      <c r="G52">
        <f t="shared" si="20"/>
        <v>17</v>
      </c>
      <c r="H52">
        <f t="shared" si="20"/>
        <v>11</v>
      </c>
      <c r="I52">
        <f t="shared" si="20"/>
        <v>6</v>
      </c>
      <c r="J52">
        <f t="shared" si="20"/>
        <v>4</v>
      </c>
      <c r="K52" s="20">
        <f t="shared" si="20"/>
        <v>1</v>
      </c>
    </row>
    <row r="53" spans="1:11" x14ac:dyDescent="0.25">
      <c r="A53" s="13">
        <v>2011</v>
      </c>
      <c r="B53">
        <f t="shared" ref="B53:B61" si="21">B38</f>
        <v>9</v>
      </c>
      <c r="C53">
        <f t="shared" ref="C53:K53" si="22">C38-B38</f>
        <v>10</v>
      </c>
      <c r="D53">
        <f t="shared" si="22"/>
        <v>12</v>
      </c>
      <c r="E53">
        <f t="shared" si="22"/>
        <v>14</v>
      </c>
      <c r="F53">
        <f t="shared" si="22"/>
        <v>19</v>
      </c>
      <c r="G53">
        <f t="shared" si="22"/>
        <v>18</v>
      </c>
      <c r="H53">
        <f t="shared" si="22"/>
        <v>12</v>
      </c>
      <c r="I53">
        <f t="shared" si="22"/>
        <v>1</v>
      </c>
      <c r="J53" s="20">
        <f t="shared" si="22"/>
        <v>5</v>
      </c>
      <c r="K53" s="16">
        <f t="shared" si="22"/>
        <v>1</v>
      </c>
    </row>
    <row r="54" spans="1:11" x14ac:dyDescent="0.25">
      <c r="A54" s="13">
        <v>2012</v>
      </c>
      <c r="B54">
        <f t="shared" si="21"/>
        <v>9</v>
      </c>
      <c r="C54">
        <f t="shared" ref="C54:K54" si="23">C39-B39</f>
        <v>13</v>
      </c>
      <c r="D54">
        <f t="shared" si="23"/>
        <v>10</v>
      </c>
      <c r="E54">
        <f t="shared" si="23"/>
        <v>16</v>
      </c>
      <c r="F54">
        <f t="shared" si="23"/>
        <v>16</v>
      </c>
      <c r="G54">
        <f t="shared" si="23"/>
        <v>17</v>
      </c>
      <c r="H54">
        <f t="shared" si="23"/>
        <v>4</v>
      </c>
      <c r="I54" s="20">
        <f t="shared" si="23"/>
        <v>3</v>
      </c>
      <c r="J54" s="16">
        <f t="shared" si="23"/>
        <v>4</v>
      </c>
      <c r="K54" s="16">
        <f t="shared" si="23"/>
        <v>1</v>
      </c>
    </row>
    <row r="55" spans="1:11" x14ac:dyDescent="0.25">
      <c r="A55" s="13">
        <v>2013</v>
      </c>
      <c r="B55">
        <f t="shared" si="21"/>
        <v>7</v>
      </c>
      <c r="C55">
        <f t="shared" ref="C55:K55" si="24">C40-B40</f>
        <v>6</v>
      </c>
      <c r="D55">
        <f t="shared" si="24"/>
        <v>10</v>
      </c>
      <c r="E55">
        <f t="shared" si="24"/>
        <v>17</v>
      </c>
      <c r="F55">
        <f t="shared" si="24"/>
        <v>26</v>
      </c>
      <c r="G55">
        <f t="shared" si="24"/>
        <v>17</v>
      </c>
      <c r="H55" s="20">
        <f t="shared" si="24"/>
        <v>8</v>
      </c>
      <c r="I55" s="16">
        <f t="shared" si="24"/>
        <v>4</v>
      </c>
      <c r="J55" s="16">
        <f t="shared" si="24"/>
        <v>5</v>
      </c>
      <c r="K55" s="16">
        <f t="shared" si="24"/>
        <v>1</v>
      </c>
    </row>
    <row r="56" spans="1:11" x14ac:dyDescent="0.25">
      <c r="A56" s="13">
        <v>2014</v>
      </c>
      <c r="B56">
        <f t="shared" si="21"/>
        <v>15</v>
      </c>
      <c r="C56">
        <f t="shared" ref="C56:K56" si="25">C41-B41</f>
        <v>15</v>
      </c>
      <c r="D56">
        <f t="shared" si="25"/>
        <v>18</v>
      </c>
      <c r="E56">
        <f t="shared" si="25"/>
        <v>26</v>
      </c>
      <c r="F56">
        <f t="shared" si="25"/>
        <v>26</v>
      </c>
      <c r="G56" s="20">
        <f t="shared" si="25"/>
        <v>33</v>
      </c>
      <c r="H56" s="16">
        <f t="shared" si="25"/>
        <v>15</v>
      </c>
      <c r="I56" s="16">
        <f t="shared" si="25"/>
        <v>6</v>
      </c>
      <c r="J56" s="16">
        <f t="shared" si="25"/>
        <v>8</v>
      </c>
      <c r="K56" s="16">
        <f t="shared" si="25"/>
        <v>2</v>
      </c>
    </row>
    <row r="57" spans="1:11" x14ac:dyDescent="0.25">
      <c r="A57" s="13">
        <v>2015</v>
      </c>
      <c r="B57">
        <f t="shared" si="21"/>
        <v>16</v>
      </c>
      <c r="C57">
        <f t="shared" ref="C57:K57" si="26">C42-B42</f>
        <v>17</v>
      </c>
      <c r="D57">
        <f t="shared" si="26"/>
        <v>22</v>
      </c>
      <c r="E57">
        <f t="shared" si="26"/>
        <v>29</v>
      </c>
      <c r="F57" s="20">
        <f t="shared" si="26"/>
        <v>18</v>
      </c>
      <c r="G57" s="16">
        <f t="shared" si="26"/>
        <v>30</v>
      </c>
      <c r="H57" s="16">
        <f t="shared" si="26"/>
        <v>15</v>
      </c>
      <c r="I57" s="16">
        <f t="shared" si="26"/>
        <v>6</v>
      </c>
      <c r="J57" s="16">
        <f t="shared" si="26"/>
        <v>8</v>
      </c>
      <c r="K57" s="16">
        <f t="shared" si="26"/>
        <v>2</v>
      </c>
    </row>
    <row r="58" spans="1:11" x14ac:dyDescent="0.25">
      <c r="A58" s="13">
        <v>2016</v>
      </c>
      <c r="B58">
        <f t="shared" si="21"/>
        <v>11</v>
      </c>
      <c r="C58">
        <f t="shared" ref="C58:K58" si="27">C43-B43</f>
        <v>11</v>
      </c>
      <c r="D58">
        <f t="shared" si="27"/>
        <v>12</v>
      </c>
      <c r="E58" s="20">
        <f t="shared" si="27"/>
        <v>13</v>
      </c>
      <c r="F58" s="16">
        <f t="shared" si="27"/>
        <v>17</v>
      </c>
      <c r="G58" s="16">
        <f t="shared" si="27"/>
        <v>19</v>
      </c>
      <c r="H58" s="16">
        <f t="shared" si="27"/>
        <v>9</v>
      </c>
      <c r="I58" s="16">
        <f t="shared" si="27"/>
        <v>4</v>
      </c>
      <c r="J58" s="16">
        <f t="shared" si="27"/>
        <v>5</v>
      </c>
      <c r="K58" s="16">
        <f t="shared" si="27"/>
        <v>1</v>
      </c>
    </row>
    <row r="59" spans="1:11" x14ac:dyDescent="0.25">
      <c r="A59" s="13">
        <v>2017</v>
      </c>
      <c r="B59">
        <f t="shared" si="21"/>
        <v>14</v>
      </c>
      <c r="C59">
        <f t="shared" ref="C59:K59" si="28">C44-B44</f>
        <v>11</v>
      </c>
      <c r="D59" s="20">
        <f t="shared" si="28"/>
        <v>10</v>
      </c>
      <c r="E59" s="16">
        <f t="shared" si="28"/>
        <v>17</v>
      </c>
      <c r="F59" s="16">
        <f t="shared" si="28"/>
        <v>19</v>
      </c>
      <c r="G59" s="16">
        <f t="shared" si="28"/>
        <v>21</v>
      </c>
      <c r="H59" s="16">
        <f t="shared" si="28"/>
        <v>10</v>
      </c>
      <c r="I59" s="16">
        <f t="shared" si="28"/>
        <v>4</v>
      </c>
      <c r="J59" s="16">
        <f t="shared" si="28"/>
        <v>5</v>
      </c>
      <c r="K59" s="16">
        <f t="shared" si="28"/>
        <v>1</v>
      </c>
    </row>
    <row r="60" spans="1:11" x14ac:dyDescent="0.25">
      <c r="A60" s="13">
        <v>2018</v>
      </c>
      <c r="B60">
        <f t="shared" si="21"/>
        <v>8</v>
      </c>
      <c r="C60" s="20">
        <f t="shared" ref="C60:K60" si="29">C45-B45</f>
        <v>7</v>
      </c>
      <c r="D60" s="16">
        <f t="shared" si="29"/>
        <v>9</v>
      </c>
      <c r="E60" s="16">
        <f t="shared" si="29"/>
        <v>12</v>
      </c>
      <c r="F60" s="16">
        <f t="shared" si="29"/>
        <v>13</v>
      </c>
      <c r="G60" s="16">
        <f t="shared" si="29"/>
        <v>14</v>
      </c>
      <c r="H60" s="16">
        <f t="shared" si="29"/>
        <v>7</v>
      </c>
      <c r="I60" s="16">
        <f t="shared" si="29"/>
        <v>3</v>
      </c>
      <c r="J60" s="16">
        <f t="shared" si="29"/>
        <v>4</v>
      </c>
      <c r="K60" s="16">
        <f t="shared" si="29"/>
        <v>1</v>
      </c>
    </row>
    <row r="61" spans="1:11" x14ac:dyDescent="0.25">
      <c r="A61" s="13">
        <v>2019</v>
      </c>
      <c r="B61" s="20">
        <f t="shared" si="21"/>
        <v>7</v>
      </c>
      <c r="C61" s="16">
        <f t="shared" ref="C61:K61" si="30">C46-B46</f>
        <v>7</v>
      </c>
      <c r="D61" s="16">
        <f t="shared" si="30"/>
        <v>8</v>
      </c>
      <c r="E61" s="16">
        <f t="shared" si="30"/>
        <v>11</v>
      </c>
      <c r="F61" s="16">
        <f t="shared" si="30"/>
        <v>12</v>
      </c>
      <c r="G61" s="16">
        <f t="shared" si="30"/>
        <v>13</v>
      </c>
      <c r="H61" s="16">
        <f t="shared" si="30"/>
        <v>7</v>
      </c>
      <c r="I61" s="16">
        <f t="shared" si="30"/>
        <v>3</v>
      </c>
      <c r="J61" s="16">
        <f t="shared" si="30"/>
        <v>3</v>
      </c>
      <c r="K61" s="16">
        <f t="shared" si="30"/>
        <v>1</v>
      </c>
    </row>
    <row r="63" spans="1:11" x14ac:dyDescent="0.25">
      <c r="A63" s="14" t="s">
        <v>80</v>
      </c>
    </row>
    <row r="64" spans="1:11" x14ac:dyDescent="0.25">
      <c r="A64" s="56" t="s">
        <v>81</v>
      </c>
    </row>
    <row r="66" spans="1:11" x14ac:dyDescent="0.25">
      <c r="B66" s="24" t="s">
        <v>82</v>
      </c>
      <c r="E66" s="24" t="s">
        <v>82</v>
      </c>
      <c r="H66" s="24" t="s">
        <v>82</v>
      </c>
      <c r="K66" s="24" t="s">
        <v>82</v>
      </c>
    </row>
    <row r="67" spans="1:11" x14ac:dyDescent="0.25">
      <c r="A67" s="12" t="s">
        <v>59</v>
      </c>
      <c r="B67" s="25" t="s">
        <v>83</v>
      </c>
      <c r="D67" s="12" t="s">
        <v>59</v>
      </c>
      <c r="E67" s="25" t="s">
        <v>83</v>
      </c>
      <c r="G67" s="12" t="s">
        <v>59</v>
      </c>
      <c r="H67" s="25" t="s">
        <v>83</v>
      </c>
      <c r="J67" s="12" t="s">
        <v>59</v>
      </c>
      <c r="K67" s="25" t="s">
        <v>83</v>
      </c>
    </row>
    <row r="68" spans="1:11" x14ac:dyDescent="0.25">
      <c r="A68" s="13">
        <v>2010</v>
      </c>
      <c r="B68">
        <f>B52</f>
        <v>12</v>
      </c>
      <c r="D68" s="13">
        <v>2015</v>
      </c>
      <c r="E68">
        <f>B57+C56+D55+E54+F53+G52</f>
        <v>93</v>
      </c>
      <c r="G68" s="13">
        <v>2020</v>
      </c>
      <c r="H68" s="16">
        <f>C61+D60+E59+F58+G57+H56+I55+J54+K53</f>
        <v>104</v>
      </c>
      <c r="J68" s="13">
        <v>2025</v>
      </c>
      <c r="K68" s="16">
        <f>H61+I60+J59+K58</f>
        <v>16</v>
      </c>
    </row>
    <row r="69" spans="1:11" x14ac:dyDescent="0.25">
      <c r="A69" s="13">
        <v>2011</v>
      </c>
      <c r="B69">
        <f>B53+C52</f>
        <v>19</v>
      </c>
      <c r="D69" s="13">
        <v>2016</v>
      </c>
      <c r="E69">
        <f>B58+C57+D56+E55+F54+G53+H52</f>
        <v>108</v>
      </c>
      <c r="G69" s="13">
        <v>2021</v>
      </c>
      <c r="H69" s="16">
        <f>D61+E60+F59+G58+H57+I56+J55+K54</f>
        <v>85</v>
      </c>
      <c r="J69" s="13">
        <v>2026</v>
      </c>
      <c r="K69" s="16">
        <f>I61+J60+K59</f>
        <v>8</v>
      </c>
    </row>
    <row r="70" spans="1:11" x14ac:dyDescent="0.25">
      <c r="A70" s="13">
        <v>2012</v>
      </c>
      <c r="B70">
        <f>B54+C53+D52</f>
        <v>32</v>
      </c>
      <c r="D70" s="13">
        <v>2017</v>
      </c>
      <c r="E70">
        <f>B59+C58+D57+E56+F55+G54+H53+I52</f>
        <v>134</v>
      </c>
      <c r="G70" s="13">
        <v>2022</v>
      </c>
      <c r="H70" s="16">
        <f>E61+F60+G59+H58+I57+J56+K55</f>
        <v>69</v>
      </c>
      <c r="J70" s="13">
        <v>2027</v>
      </c>
      <c r="K70" s="16">
        <f>J61+K60</f>
        <v>4</v>
      </c>
    </row>
    <row r="71" spans="1:11" x14ac:dyDescent="0.25">
      <c r="A71" s="13">
        <v>2013</v>
      </c>
      <c r="B71">
        <f>B55+C54+D53+E52</f>
        <v>40</v>
      </c>
      <c r="D71" s="13">
        <v>2018</v>
      </c>
      <c r="E71">
        <f>B60+C59+D58+E57+F56+G55+H54+I53+J52</f>
        <v>112</v>
      </c>
      <c r="G71" s="13">
        <v>2023</v>
      </c>
      <c r="H71" s="16">
        <f>F61+G60+H59+I58+J57+K56</f>
        <v>50</v>
      </c>
      <c r="J71" s="13">
        <v>2028</v>
      </c>
      <c r="K71" s="16">
        <f>K61</f>
        <v>1</v>
      </c>
    </row>
    <row r="72" spans="1:11" x14ac:dyDescent="0.25">
      <c r="A72" s="13">
        <v>2014</v>
      </c>
      <c r="B72">
        <f>B56+C55+D54+E53+F52</f>
        <v>54</v>
      </c>
      <c r="D72" s="13">
        <v>2019</v>
      </c>
      <c r="E72" s="54">
        <f>B61+C60+D59+E58+F57+G56+H55+I54+J53+K52</f>
        <v>105</v>
      </c>
      <c r="G72" s="13">
        <v>2024</v>
      </c>
      <c r="H72" s="16">
        <f>G61+H60+I59+J58+K57</f>
        <v>31</v>
      </c>
    </row>
    <row r="78" spans="1:11" x14ac:dyDescent="0.25">
      <c r="A78" s="54"/>
      <c r="B78" s="54"/>
    </row>
  </sheetData>
  <pageMargins left="0.7" right="0.7" top="0.75" bottom="0.75" header="0.3" footer="0.3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61"/>
  <sheetViews>
    <sheetView showGridLines="0" zoomScaleNormal="100" workbookViewId="0"/>
  </sheetViews>
  <sheetFormatPr defaultRowHeight="15" x14ac:dyDescent="0.25"/>
  <sheetData>
    <row r="1" spans="1:12" x14ac:dyDescent="0.25">
      <c r="A1" s="53" t="s">
        <v>84</v>
      </c>
    </row>
    <row r="2" spans="1:12" x14ac:dyDescent="0.25">
      <c r="A2" s="53" t="s">
        <v>71</v>
      </c>
    </row>
    <row r="4" spans="1:12" x14ac:dyDescent="0.25">
      <c r="A4" s="14" t="s">
        <v>85</v>
      </c>
    </row>
    <row r="5" spans="1:12" x14ac:dyDescent="0.25">
      <c r="A5" s="56" t="s">
        <v>86</v>
      </c>
    </row>
    <row r="6" spans="1:12" x14ac:dyDescent="0.25">
      <c r="L6" s="24" t="s">
        <v>82</v>
      </c>
    </row>
    <row r="7" spans="1:12" x14ac:dyDescent="0.25">
      <c r="A7" s="12" t="s">
        <v>59</v>
      </c>
      <c r="B7" s="11">
        <v>12</v>
      </c>
      <c r="C7" s="11">
        <v>24</v>
      </c>
      <c r="D7" s="11">
        <v>36</v>
      </c>
      <c r="E7" s="11">
        <v>48</v>
      </c>
      <c r="F7" s="11">
        <v>60</v>
      </c>
      <c r="G7" s="11">
        <v>72</v>
      </c>
      <c r="H7" s="11">
        <v>84</v>
      </c>
      <c r="I7" s="11">
        <v>96</v>
      </c>
      <c r="J7" s="11">
        <v>108</v>
      </c>
      <c r="K7" s="11">
        <v>120</v>
      </c>
      <c r="L7" s="25" t="s">
        <v>83</v>
      </c>
    </row>
    <row r="8" spans="1:12" x14ac:dyDescent="0.25">
      <c r="A8" s="13">
        <v>2010</v>
      </c>
      <c r="B8">
        <f>pivots!C22</f>
        <v>4</v>
      </c>
      <c r="C8">
        <f>pivots!D22+B8</f>
        <v>10</v>
      </c>
      <c r="D8">
        <f>pivots!E22+C8</f>
        <v>10</v>
      </c>
      <c r="E8">
        <f>pivots!F22+D8</f>
        <v>12</v>
      </c>
      <c r="F8">
        <f>pivots!G22+E8</f>
        <v>12</v>
      </c>
      <c r="G8">
        <f>pivots!H22+F8</f>
        <v>12</v>
      </c>
      <c r="H8">
        <f>G8</f>
        <v>12</v>
      </c>
      <c r="I8">
        <f>H8</f>
        <v>12</v>
      </c>
      <c r="J8">
        <f>I8</f>
        <v>12</v>
      </c>
      <c r="K8">
        <f>J8</f>
        <v>12</v>
      </c>
      <c r="L8" s="26">
        <f>'A2'!B68</f>
        <v>12</v>
      </c>
    </row>
    <row r="9" spans="1:12" x14ac:dyDescent="0.25">
      <c r="A9" s="13">
        <v>2011</v>
      </c>
      <c r="B9">
        <f>pivots!C23</f>
        <v>6</v>
      </c>
      <c r="C9">
        <f>pivots!D23+B9</f>
        <v>10</v>
      </c>
      <c r="D9">
        <f>pivots!E23+C9</f>
        <v>12</v>
      </c>
      <c r="E9">
        <f>pivots!F23+D9</f>
        <v>15</v>
      </c>
      <c r="F9">
        <f>pivots!G23+E9</f>
        <v>18</v>
      </c>
      <c r="G9">
        <f>pivots!H23+F9</f>
        <v>19</v>
      </c>
      <c r="H9">
        <f>G9</f>
        <v>19</v>
      </c>
      <c r="I9">
        <f>H9</f>
        <v>19</v>
      </c>
      <c r="J9">
        <f>I9</f>
        <v>19</v>
      </c>
      <c r="L9" s="26">
        <f>'A2'!B69</f>
        <v>19</v>
      </c>
    </row>
    <row r="10" spans="1:12" x14ac:dyDescent="0.25">
      <c r="A10" s="13">
        <v>2012</v>
      </c>
      <c r="B10">
        <f>pivots!C24</f>
        <v>12</v>
      </c>
      <c r="C10">
        <f>pivots!D24+B10</f>
        <v>21</v>
      </c>
      <c r="D10">
        <f>pivots!E24+C10</f>
        <v>28</v>
      </c>
      <c r="E10">
        <f>pivots!F24+D10</f>
        <v>31</v>
      </c>
      <c r="F10">
        <f>pivots!G24+E10</f>
        <v>32</v>
      </c>
      <c r="G10">
        <f>pivots!H24+F10</f>
        <v>32</v>
      </c>
      <c r="H10">
        <f>G10</f>
        <v>32</v>
      </c>
      <c r="I10">
        <f>H10</f>
        <v>32</v>
      </c>
      <c r="L10" s="26">
        <f>'A2'!B70</f>
        <v>32</v>
      </c>
    </row>
    <row r="11" spans="1:12" x14ac:dyDescent="0.25">
      <c r="A11" s="13">
        <v>2013</v>
      </c>
      <c r="B11">
        <f>pivots!C25</f>
        <v>15</v>
      </c>
      <c r="C11">
        <f>pivots!D25+B11</f>
        <v>29</v>
      </c>
      <c r="D11">
        <f>pivots!E25+C11</f>
        <v>33</v>
      </c>
      <c r="E11">
        <f>pivots!F25+D11</f>
        <v>37</v>
      </c>
      <c r="F11">
        <f>pivots!G25+E11</f>
        <v>40</v>
      </c>
      <c r="G11">
        <f>pivots!H25+F11</f>
        <v>40</v>
      </c>
      <c r="H11">
        <f>G11</f>
        <v>40</v>
      </c>
      <c r="L11" s="26">
        <f>'A2'!B71</f>
        <v>40</v>
      </c>
    </row>
    <row r="12" spans="1:12" x14ac:dyDescent="0.25">
      <c r="A12" s="13">
        <v>2014</v>
      </c>
      <c r="B12">
        <f>pivots!C26</f>
        <v>18</v>
      </c>
      <c r="C12">
        <f>pivots!D26+B12</f>
        <v>28</v>
      </c>
      <c r="D12">
        <f>pivots!E26+C12</f>
        <v>36</v>
      </c>
      <c r="E12">
        <f>pivots!F26+D12</f>
        <v>44</v>
      </c>
      <c r="F12">
        <f>pivots!G26+E12</f>
        <v>53</v>
      </c>
      <c r="G12">
        <f>pivots!H26+F12</f>
        <v>53</v>
      </c>
      <c r="L12" s="26">
        <f>'A2'!B72</f>
        <v>54</v>
      </c>
    </row>
    <row r="13" spans="1:12" x14ac:dyDescent="0.25">
      <c r="A13" s="13">
        <v>2015</v>
      </c>
      <c r="B13">
        <f>pivots!C27</f>
        <v>42</v>
      </c>
      <c r="C13">
        <f>pivots!D27+B13</f>
        <v>62</v>
      </c>
      <c r="D13">
        <f>pivots!E27+C13</f>
        <v>76</v>
      </c>
      <c r="E13">
        <f>pivots!F27+D13</f>
        <v>88</v>
      </c>
      <c r="F13">
        <f>pivots!G27+E13</f>
        <v>91</v>
      </c>
      <c r="L13" s="26">
        <f>'A2'!E68</f>
        <v>93</v>
      </c>
    </row>
    <row r="14" spans="1:12" x14ac:dyDescent="0.25">
      <c r="A14" s="13">
        <v>2016</v>
      </c>
      <c r="B14">
        <f>pivots!C28</f>
        <v>37</v>
      </c>
      <c r="C14">
        <f>pivots!D28+B14</f>
        <v>70</v>
      </c>
      <c r="D14">
        <f>pivots!E28+C14</f>
        <v>86</v>
      </c>
      <c r="E14">
        <f>pivots!F28+D14</f>
        <v>97</v>
      </c>
      <c r="L14" s="26">
        <f>'A2'!E69</f>
        <v>108</v>
      </c>
    </row>
    <row r="15" spans="1:12" x14ac:dyDescent="0.25">
      <c r="A15" s="13">
        <v>2017</v>
      </c>
      <c r="B15">
        <f>pivots!C29</f>
        <v>39</v>
      </c>
      <c r="C15">
        <f>pivots!D29+B15</f>
        <v>76</v>
      </c>
      <c r="D15">
        <f>pivots!E29+C15</f>
        <v>103</v>
      </c>
      <c r="L15" s="26">
        <f>'A2'!E70</f>
        <v>134</v>
      </c>
    </row>
    <row r="16" spans="1:12" x14ac:dyDescent="0.25">
      <c r="A16" s="13">
        <v>2018</v>
      </c>
      <c r="B16">
        <f>pivots!C30</f>
        <v>50</v>
      </c>
      <c r="C16">
        <f>pivots!D30+B16</f>
        <v>71</v>
      </c>
      <c r="L16" s="26">
        <f>'A2'!E71</f>
        <v>112</v>
      </c>
    </row>
    <row r="17" spans="1:12" x14ac:dyDescent="0.25">
      <c r="A17" s="13">
        <v>2019</v>
      </c>
      <c r="B17">
        <f>pivots!C31</f>
        <v>45</v>
      </c>
      <c r="L17" s="26">
        <f>'A2'!E72</f>
        <v>105</v>
      </c>
    </row>
    <row r="19" spans="1:12" x14ac:dyDescent="0.25">
      <c r="A19" s="14" t="s">
        <v>87</v>
      </c>
    </row>
    <row r="21" spans="1:12" x14ac:dyDescent="0.25">
      <c r="A21" s="12" t="s">
        <v>59</v>
      </c>
      <c r="B21" s="11">
        <v>12</v>
      </c>
      <c r="C21" s="11">
        <v>24</v>
      </c>
      <c r="D21" s="11">
        <v>36</v>
      </c>
      <c r="E21" s="11">
        <v>48</v>
      </c>
      <c r="F21" s="11">
        <v>60</v>
      </c>
      <c r="G21" s="11">
        <v>72</v>
      </c>
      <c r="H21" s="11">
        <v>84</v>
      </c>
      <c r="I21" s="11">
        <v>96</v>
      </c>
      <c r="J21" s="11">
        <v>108</v>
      </c>
      <c r="K21" s="11">
        <v>120</v>
      </c>
    </row>
    <row r="22" spans="1:12" x14ac:dyDescent="0.25">
      <c r="A22" s="13">
        <v>2010</v>
      </c>
      <c r="B22" s="22">
        <f t="shared" ref="B22:K22" si="0">B8/$L8</f>
        <v>0.33333333333333331</v>
      </c>
      <c r="C22" s="22">
        <f t="shared" si="0"/>
        <v>0.83333333333333337</v>
      </c>
      <c r="D22" s="22">
        <f t="shared" si="0"/>
        <v>0.83333333333333337</v>
      </c>
      <c r="E22" s="22">
        <f t="shared" si="0"/>
        <v>1</v>
      </c>
      <c r="F22" s="22">
        <f t="shared" si="0"/>
        <v>1</v>
      </c>
      <c r="G22" s="22">
        <f t="shared" si="0"/>
        <v>1</v>
      </c>
      <c r="H22" s="22">
        <f t="shared" si="0"/>
        <v>1</v>
      </c>
      <c r="I22" s="22">
        <f t="shared" si="0"/>
        <v>1</v>
      </c>
      <c r="J22" s="22">
        <f t="shared" si="0"/>
        <v>1</v>
      </c>
      <c r="K22" s="22">
        <f t="shared" si="0"/>
        <v>1</v>
      </c>
    </row>
    <row r="23" spans="1:12" x14ac:dyDescent="0.25">
      <c r="A23" s="13">
        <v>2011</v>
      </c>
      <c r="B23" s="22">
        <f t="shared" ref="B23:J23" si="1">B9/$L9</f>
        <v>0.31578947368421051</v>
      </c>
      <c r="C23" s="22">
        <f t="shared" si="1"/>
        <v>0.52631578947368418</v>
      </c>
      <c r="D23" s="22">
        <f t="shared" si="1"/>
        <v>0.63157894736842102</v>
      </c>
      <c r="E23" s="22">
        <f t="shared" si="1"/>
        <v>0.78947368421052633</v>
      </c>
      <c r="F23" s="22">
        <f t="shared" si="1"/>
        <v>0.94736842105263153</v>
      </c>
      <c r="G23" s="22">
        <f t="shared" si="1"/>
        <v>1</v>
      </c>
      <c r="H23" s="22">
        <f t="shared" si="1"/>
        <v>1</v>
      </c>
      <c r="I23" s="22">
        <f t="shared" si="1"/>
        <v>1</v>
      </c>
      <c r="J23" s="22">
        <f t="shared" si="1"/>
        <v>1</v>
      </c>
      <c r="K23" s="22"/>
    </row>
    <row r="24" spans="1:12" x14ac:dyDescent="0.25">
      <c r="A24" s="13">
        <v>2012</v>
      </c>
      <c r="B24" s="22">
        <f t="shared" ref="B24:I24" si="2">B10/$L10</f>
        <v>0.375</v>
      </c>
      <c r="C24" s="22">
        <f t="shared" si="2"/>
        <v>0.65625</v>
      </c>
      <c r="D24" s="22">
        <f t="shared" si="2"/>
        <v>0.875</v>
      </c>
      <c r="E24" s="22">
        <f t="shared" si="2"/>
        <v>0.96875</v>
      </c>
      <c r="F24" s="22">
        <f t="shared" si="2"/>
        <v>1</v>
      </c>
      <c r="G24" s="22">
        <f t="shared" si="2"/>
        <v>1</v>
      </c>
      <c r="H24" s="22">
        <f t="shared" si="2"/>
        <v>1</v>
      </c>
      <c r="I24" s="22">
        <f t="shared" si="2"/>
        <v>1</v>
      </c>
      <c r="J24" s="22"/>
      <c r="K24" s="22"/>
    </row>
    <row r="25" spans="1:12" x14ac:dyDescent="0.25">
      <c r="A25" s="13">
        <v>2013</v>
      </c>
      <c r="B25" s="22">
        <f t="shared" ref="B25:H25" si="3">B11/$L11</f>
        <v>0.375</v>
      </c>
      <c r="C25" s="22">
        <f t="shared" si="3"/>
        <v>0.72499999999999998</v>
      </c>
      <c r="D25" s="22">
        <f t="shared" si="3"/>
        <v>0.82499999999999996</v>
      </c>
      <c r="E25" s="22">
        <f t="shared" si="3"/>
        <v>0.92500000000000004</v>
      </c>
      <c r="F25" s="22">
        <f t="shared" si="3"/>
        <v>1</v>
      </c>
      <c r="G25" s="22">
        <f t="shared" si="3"/>
        <v>1</v>
      </c>
      <c r="H25" s="22">
        <f t="shared" si="3"/>
        <v>1</v>
      </c>
      <c r="I25" s="22"/>
      <c r="J25" s="22"/>
      <c r="K25" s="22"/>
    </row>
    <row r="26" spans="1:12" x14ac:dyDescent="0.25">
      <c r="A26" s="13">
        <v>2014</v>
      </c>
      <c r="B26" s="22">
        <f t="shared" ref="B26:G26" si="4">B12/$L12</f>
        <v>0.33333333333333331</v>
      </c>
      <c r="C26" s="22">
        <f t="shared" si="4"/>
        <v>0.51851851851851849</v>
      </c>
      <c r="D26" s="22">
        <f t="shared" si="4"/>
        <v>0.66666666666666663</v>
      </c>
      <c r="E26" s="22">
        <f t="shared" si="4"/>
        <v>0.81481481481481477</v>
      </c>
      <c r="F26" s="22">
        <f t="shared" si="4"/>
        <v>0.98148148148148151</v>
      </c>
      <c r="G26" s="22">
        <f t="shared" si="4"/>
        <v>0.98148148148148151</v>
      </c>
      <c r="H26" s="22"/>
      <c r="I26" s="22"/>
      <c r="J26" s="22"/>
      <c r="K26" s="22"/>
    </row>
    <row r="27" spans="1:12" x14ac:dyDescent="0.25">
      <c r="A27" s="13">
        <v>2015</v>
      </c>
      <c r="B27" s="22">
        <f>B13/$L13</f>
        <v>0.45161290322580644</v>
      </c>
      <c r="C27" s="22">
        <f>C13/$L13</f>
        <v>0.66666666666666663</v>
      </c>
      <c r="D27" s="22">
        <f>D13/$L13</f>
        <v>0.81720430107526887</v>
      </c>
      <c r="E27" s="22">
        <f>E13/$L13</f>
        <v>0.94623655913978499</v>
      </c>
      <c r="F27" s="22">
        <f>F13/$L13</f>
        <v>0.978494623655914</v>
      </c>
      <c r="G27" s="22"/>
      <c r="H27" s="22"/>
      <c r="I27" s="22"/>
      <c r="J27" s="22"/>
      <c r="K27" s="22"/>
    </row>
    <row r="28" spans="1:12" x14ac:dyDescent="0.25">
      <c r="A28" s="13">
        <v>2016</v>
      </c>
      <c r="B28" s="22">
        <f>B14/$L14</f>
        <v>0.34259259259259262</v>
      </c>
      <c r="C28" s="22">
        <f>C14/$L14</f>
        <v>0.64814814814814814</v>
      </c>
      <c r="D28" s="22">
        <f>D14/$L14</f>
        <v>0.79629629629629628</v>
      </c>
      <c r="E28" s="22">
        <f>E14/$L14</f>
        <v>0.89814814814814814</v>
      </c>
      <c r="F28" s="22"/>
      <c r="G28" s="22"/>
      <c r="H28" s="22"/>
      <c r="I28" s="22"/>
      <c r="J28" s="22"/>
      <c r="K28" s="22"/>
    </row>
    <row r="29" spans="1:12" x14ac:dyDescent="0.25">
      <c r="A29" s="13">
        <v>2017</v>
      </c>
      <c r="B29" s="22">
        <f>B15/$L15</f>
        <v>0.29104477611940299</v>
      </c>
      <c r="C29" s="22">
        <f>C15/$L15</f>
        <v>0.56716417910447758</v>
      </c>
      <c r="D29" s="22">
        <f>D15/$L15</f>
        <v>0.76865671641791045</v>
      </c>
      <c r="E29" s="22"/>
      <c r="F29" s="22"/>
      <c r="G29" s="22"/>
      <c r="H29" s="22"/>
      <c r="I29" s="22"/>
      <c r="J29" s="22"/>
      <c r="K29" s="22"/>
    </row>
    <row r="30" spans="1:12" x14ac:dyDescent="0.25">
      <c r="A30" s="13">
        <v>2018</v>
      </c>
      <c r="B30" s="22">
        <f>B16/$L16</f>
        <v>0.44642857142857145</v>
      </c>
      <c r="C30" s="22">
        <f>C16/$L16</f>
        <v>0.6339285714285714</v>
      </c>
      <c r="D30" s="22"/>
      <c r="E30" s="22"/>
      <c r="F30" s="22"/>
      <c r="G30" s="22"/>
      <c r="H30" s="22"/>
      <c r="I30" s="22"/>
      <c r="J30" s="22"/>
      <c r="K30" s="22"/>
    </row>
    <row r="31" spans="1:12" x14ac:dyDescent="0.25">
      <c r="A31" s="13">
        <v>2019</v>
      </c>
      <c r="B31" s="22">
        <f>B17/$L17</f>
        <v>0.42857142857142855</v>
      </c>
      <c r="C31" s="22"/>
      <c r="D31" s="22"/>
      <c r="E31" s="22"/>
      <c r="F31" s="22"/>
      <c r="G31" s="22"/>
      <c r="H31" s="22"/>
      <c r="I31" s="22"/>
      <c r="J31" s="22"/>
      <c r="K31" s="22"/>
    </row>
    <row r="32" spans="1:12" x14ac:dyDescent="0.25">
      <c r="A32" s="18" t="s">
        <v>75</v>
      </c>
      <c r="B32" s="23">
        <f t="shared" ref="B32:K32" si="5">AVERAGE(B22:B31)</f>
        <v>0.36927064122886788</v>
      </c>
      <c r="C32" s="23">
        <f t="shared" si="5"/>
        <v>0.64170280074148889</v>
      </c>
      <c r="D32" s="23">
        <f t="shared" si="5"/>
        <v>0.77671703264473713</v>
      </c>
      <c r="E32" s="23">
        <f t="shared" si="5"/>
        <v>0.90606045804475344</v>
      </c>
      <c r="F32" s="23">
        <f t="shared" si="5"/>
        <v>0.9845574210316711</v>
      </c>
      <c r="G32" s="23">
        <f t="shared" si="5"/>
        <v>0.99629629629629635</v>
      </c>
      <c r="H32" s="23">
        <f t="shared" si="5"/>
        <v>1</v>
      </c>
      <c r="I32" s="23">
        <f t="shared" si="5"/>
        <v>1</v>
      </c>
      <c r="J32" s="23">
        <f t="shared" si="5"/>
        <v>1</v>
      </c>
      <c r="K32" s="23">
        <f t="shared" si="5"/>
        <v>1</v>
      </c>
    </row>
    <row r="33" spans="1:11" x14ac:dyDescent="0.25">
      <c r="A33" s="13" t="s">
        <v>88</v>
      </c>
      <c r="B33" s="1">
        <f>B32</f>
        <v>0.36927064122886788</v>
      </c>
      <c r="C33" s="1">
        <f t="shared" ref="C33:K33" si="6">C32-B32</f>
        <v>0.27243215951262101</v>
      </c>
      <c r="D33" s="1">
        <f t="shared" si="6"/>
        <v>0.13501423190324824</v>
      </c>
      <c r="E33" s="1">
        <f t="shared" si="6"/>
        <v>0.12934342540001631</v>
      </c>
      <c r="F33" s="1">
        <f t="shared" si="6"/>
        <v>7.8496962986917662E-2</v>
      </c>
      <c r="G33" s="1">
        <f t="shared" si="6"/>
        <v>1.1738875264625248E-2</v>
      </c>
      <c r="H33" s="1">
        <f t="shared" si="6"/>
        <v>3.7037037037036535E-3</v>
      </c>
      <c r="I33" s="1">
        <f t="shared" si="6"/>
        <v>0</v>
      </c>
      <c r="J33" s="1">
        <f t="shared" si="6"/>
        <v>0</v>
      </c>
      <c r="K33" s="1">
        <f t="shared" si="6"/>
        <v>0</v>
      </c>
    </row>
    <row r="35" spans="1:11" x14ac:dyDescent="0.25">
      <c r="A35" s="14" t="s">
        <v>89</v>
      </c>
    </row>
    <row r="36" spans="1:11" x14ac:dyDescent="0.25">
      <c r="A36" s="56" t="s">
        <v>90</v>
      </c>
    </row>
    <row r="37" spans="1:11" x14ac:dyDescent="0.25">
      <c r="A37" s="56" t="s">
        <v>91</v>
      </c>
    </row>
    <row r="38" spans="1:11" x14ac:dyDescent="0.25">
      <c r="A38" s="56" t="s">
        <v>92</v>
      </c>
    </row>
    <row r="39" spans="1:11" x14ac:dyDescent="0.25">
      <c r="A39" s="56" t="s">
        <v>93</v>
      </c>
    </row>
    <row r="40" spans="1:11" x14ac:dyDescent="0.25">
      <c r="A40" s="55"/>
    </row>
    <row r="41" spans="1:11" x14ac:dyDescent="0.25">
      <c r="A41" s="29"/>
      <c r="G41" s="24" t="s">
        <v>82</v>
      </c>
    </row>
    <row r="42" spans="1:11" x14ac:dyDescent="0.25">
      <c r="A42" s="12" t="s">
        <v>59</v>
      </c>
      <c r="B42" s="11">
        <v>12</v>
      </c>
      <c r="C42" s="11">
        <v>24</v>
      </c>
      <c r="D42" s="11">
        <v>36</v>
      </c>
      <c r="E42" s="11">
        <v>48</v>
      </c>
      <c r="F42" s="15" t="s">
        <v>94</v>
      </c>
      <c r="G42" s="25" t="s">
        <v>83</v>
      </c>
    </row>
    <row r="43" spans="1:11" x14ac:dyDescent="0.25">
      <c r="A43" s="13">
        <v>2010</v>
      </c>
      <c r="B43">
        <f t="shared" ref="B43:B52" si="7">B8</f>
        <v>4</v>
      </c>
      <c r="C43">
        <f t="shared" ref="C43:E49" si="8">C8-B8</f>
        <v>6</v>
      </c>
      <c r="D43">
        <f t="shared" si="8"/>
        <v>0</v>
      </c>
      <c r="E43" s="30">
        <f t="shared" si="8"/>
        <v>2</v>
      </c>
      <c r="F43" s="16">
        <f t="shared" ref="F43:F61" si="9">G43-SUM(B43:E43)</f>
        <v>0</v>
      </c>
      <c r="G43" s="27">
        <f>'A2'!B68</f>
        <v>12</v>
      </c>
    </row>
    <row r="44" spans="1:11" x14ac:dyDescent="0.25">
      <c r="A44" s="13">
        <v>2011</v>
      </c>
      <c r="B44">
        <f t="shared" si="7"/>
        <v>6</v>
      </c>
      <c r="C44">
        <f t="shared" si="8"/>
        <v>4</v>
      </c>
      <c r="D44">
        <f t="shared" si="8"/>
        <v>2</v>
      </c>
      <c r="E44" s="31">
        <f t="shared" si="8"/>
        <v>3</v>
      </c>
      <c r="F44" s="16">
        <f t="shared" si="9"/>
        <v>4</v>
      </c>
      <c r="G44" s="26">
        <f>'A2'!B69</f>
        <v>19</v>
      </c>
    </row>
    <row r="45" spans="1:11" x14ac:dyDescent="0.25">
      <c r="A45" s="13">
        <v>2012</v>
      </c>
      <c r="B45">
        <f t="shared" si="7"/>
        <v>12</v>
      </c>
      <c r="C45">
        <f t="shared" si="8"/>
        <v>9</v>
      </c>
      <c r="D45">
        <f t="shared" si="8"/>
        <v>7</v>
      </c>
      <c r="E45" s="31">
        <f t="shared" si="8"/>
        <v>3</v>
      </c>
      <c r="F45" s="16">
        <f t="shared" si="9"/>
        <v>1</v>
      </c>
      <c r="G45" s="26">
        <f>'A2'!B70</f>
        <v>32</v>
      </c>
    </row>
    <row r="46" spans="1:11" x14ac:dyDescent="0.25">
      <c r="A46" s="13">
        <v>2013</v>
      </c>
      <c r="B46">
        <f t="shared" si="7"/>
        <v>15</v>
      </c>
      <c r="C46">
        <f t="shared" si="8"/>
        <v>14</v>
      </c>
      <c r="D46">
        <f t="shared" si="8"/>
        <v>4</v>
      </c>
      <c r="E46" s="31">
        <f t="shared" si="8"/>
        <v>4</v>
      </c>
      <c r="F46" s="16">
        <f t="shared" si="9"/>
        <v>3</v>
      </c>
      <c r="G46" s="26">
        <f>'A2'!B71</f>
        <v>40</v>
      </c>
    </row>
    <row r="47" spans="1:11" x14ac:dyDescent="0.25">
      <c r="A47" s="13">
        <v>2014</v>
      </c>
      <c r="B47">
        <f t="shared" si="7"/>
        <v>18</v>
      </c>
      <c r="C47">
        <f t="shared" si="8"/>
        <v>10</v>
      </c>
      <c r="D47">
        <f t="shared" si="8"/>
        <v>8</v>
      </c>
      <c r="E47" s="31">
        <f t="shared" si="8"/>
        <v>8</v>
      </c>
      <c r="F47" s="16">
        <f t="shared" si="9"/>
        <v>10</v>
      </c>
      <c r="G47" s="26">
        <f>'A2'!B72</f>
        <v>54</v>
      </c>
      <c r="I47" s="14" t="s">
        <v>95</v>
      </c>
    </row>
    <row r="48" spans="1:11" x14ac:dyDescent="0.25">
      <c r="A48" s="13">
        <v>2015</v>
      </c>
      <c r="B48">
        <f t="shared" si="7"/>
        <v>42</v>
      </c>
      <c r="C48">
        <f t="shared" si="8"/>
        <v>20</v>
      </c>
      <c r="D48">
        <f t="shared" si="8"/>
        <v>14</v>
      </c>
      <c r="E48" s="31">
        <f t="shared" si="8"/>
        <v>12</v>
      </c>
      <c r="F48" s="16">
        <f t="shared" si="9"/>
        <v>5</v>
      </c>
      <c r="G48" s="26">
        <f>'A2'!E68</f>
        <v>93</v>
      </c>
      <c r="I48" t="s">
        <v>96</v>
      </c>
    </row>
    <row r="49" spans="1:9" x14ac:dyDescent="0.25">
      <c r="A49" s="13">
        <v>2016</v>
      </c>
      <c r="B49">
        <f t="shared" si="7"/>
        <v>37</v>
      </c>
      <c r="C49">
        <f t="shared" si="8"/>
        <v>33</v>
      </c>
      <c r="D49">
        <f t="shared" si="8"/>
        <v>16</v>
      </c>
      <c r="E49" s="20">
        <f t="shared" si="8"/>
        <v>11</v>
      </c>
      <c r="F49" s="16">
        <f t="shared" si="9"/>
        <v>11</v>
      </c>
      <c r="G49" s="26">
        <f>'A2'!E69</f>
        <v>108</v>
      </c>
      <c r="I49" t="s">
        <v>97</v>
      </c>
    </row>
    <row r="50" spans="1:9" x14ac:dyDescent="0.25">
      <c r="A50" s="13">
        <v>2017</v>
      </c>
      <c r="B50">
        <f t="shared" si="7"/>
        <v>39</v>
      </c>
      <c r="C50">
        <f>C15-B15</f>
        <v>37</v>
      </c>
      <c r="D50" s="20">
        <f>D15-C15</f>
        <v>27</v>
      </c>
      <c r="E50" s="28">
        <f>($G50-SUM($B$50:$D$50))*E$33/(1-$D$32)</f>
        <v>17.95768945071751</v>
      </c>
      <c r="F50" s="16">
        <f t="shared" si="9"/>
        <v>13.04231054928249</v>
      </c>
      <c r="G50" s="26">
        <f>'A2'!E70</f>
        <v>134</v>
      </c>
      <c r="I50" t="s">
        <v>98</v>
      </c>
    </row>
    <row r="51" spans="1:9" x14ac:dyDescent="0.25">
      <c r="A51" s="13">
        <v>2018</v>
      </c>
      <c r="B51">
        <f t="shared" si="7"/>
        <v>50</v>
      </c>
      <c r="C51" s="20">
        <f>C16-B16</f>
        <v>21</v>
      </c>
      <c r="D51" s="28">
        <f>($G51-SUM($B$51:$C$51))*D$33/(1-$C$32)</f>
        <v>15.44969795881452</v>
      </c>
      <c r="E51" s="28">
        <f>($G51-SUM($B$51:$C$51))*E$33/(1-$C$32)</f>
        <v>14.800786755730403</v>
      </c>
      <c r="F51" s="16">
        <f t="shared" si="9"/>
        <v>10.749515285455075</v>
      </c>
      <c r="G51" s="26">
        <f>'A2'!E71</f>
        <v>112</v>
      </c>
      <c r="I51" t="s">
        <v>99</v>
      </c>
    </row>
    <row r="52" spans="1:9" x14ac:dyDescent="0.25">
      <c r="A52" s="13">
        <v>2019</v>
      </c>
      <c r="B52" s="20">
        <f t="shared" si="7"/>
        <v>45</v>
      </c>
      <c r="C52" s="28">
        <f>($G52-SUM($B$52))*C$33/(1-$B$32)</f>
        <v>25.915916777053944</v>
      </c>
      <c r="D52" s="28">
        <f>($G52-SUM($B$52))*D$33/(1-$B$32)</f>
        <v>12.843629048722288</v>
      </c>
      <c r="E52" s="28">
        <f>($G52-SUM($B$52))*E$33/(1-$B$32)</f>
        <v>12.304176769448604</v>
      </c>
      <c r="F52" s="16">
        <f t="shared" si="9"/>
        <v>8.9362774047751543</v>
      </c>
      <c r="G52" s="32">
        <f>'A2'!E72</f>
        <v>105</v>
      </c>
    </row>
    <row r="53" spans="1:9" x14ac:dyDescent="0.25">
      <c r="A53" s="13">
        <v>2020</v>
      </c>
      <c r="B53" s="28">
        <f t="shared" ref="B53:E61" si="10">$G53*B$33</f>
        <v>38.40414668780226</v>
      </c>
      <c r="C53" s="28">
        <f t="shared" si="10"/>
        <v>28.332944589312586</v>
      </c>
      <c r="D53" s="28">
        <f t="shared" si="10"/>
        <v>14.041480117937816</v>
      </c>
      <c r="E53" s="28">
        <f t="shared" si="10"/>
        <v>13.451716241601696</v>
      </c>
      <c r="F53" s="16">
        <f t="shared" si="9"/>
        <v>9.7697123633456329</v>
      </c>
      <c r="G53" s="58">
        <f>'A2'!H68</f>
        <v>104</v>
      </c>
      <c r="I53" t="s">
        <v>100</v>
      </c>
    </row>
    <row r="54" spans="1:9" x14ac:dyDescent="0.25">
      <c r="A54" s="13">
        <v>2021</v>
      </c>
      <c r="B54" s="28">
        <f t="shared" si="10"/>
        <v>31.388004504453768</v>
      </c>
      <c r="C54" s="28">
        <f t="shared" si="10"/>
        <v>23.156733558572785</v>
      </c>
      <c r="D54" s="28">
        <f t="shared" si="10"/>
        <v>11.4762097117761</v>
      </c>
      <c r="E54" s="28">
        <f t="shared" si="10"/>
        <v>10.994191159001387</v>
      </c>
      <c r="F54" s="16">
        <f t="shared" si="9"/>
        <v>7.9848610661959469</v>
      </c>
      <c r="G54" s="26">
        <f>'A2'!H69</f>
        <v>85</v>
      </c>
      <c r="I54" t="s">
        <v>101</v>
      </c>
    </row>
    <row r="55" spans="1:9" x14ac:dyDescent="0.25">
      <c r="A55" s="13">
        <v>2022</v>
      </c>
      <c r="B55" s="28">
        <f t="shared" si="10"/>
        <v>25.479674244791884</v>
      </c>
      <c r="C55" s="28">
        <f t="shared" si="10"/>
        <v>18.797819006370851</v>
      </c>
      <c r="D55" s="28">
        <f t="shared" si="10"/>
        <v>9.3159820013241283</v>
      </c>
      <c r="E55" s="28">
        <f t="shared" si="10"/>
        <v>8.924696352601126</v>
      </c>
      <c r="F55" s="16">
        <f t="shared" si="9"/>
        <v>6.4818283949120072</v>
      </c>
      <c r="G55" s="26">
        <f>'A2'!H70</f>
        <v>69</v>
      </c>
      <c r="I55" t="s">
        <v>102</v>
      </c>
    </row>
    <row r="56" spans="1:9" x14ac:dyDescent="0.25">
      <c r="A56" s="13">
        <v>2023</v>
      </c>
      <c r="B56" s="28">
        <f t="shared" si="10"/>
        <v>18.463532061443395</v>
      </c>
      <c r="C56" s="28">
        <f t="shared" si="10"/>
        <v>13.621607975631051</v>
      </c>
      <c r="D56" s="28">
        <f t="shared" si="10"/>
        <v>6.7507115951624117</v>
      </c>
      <c r="E56" s="28">
        <f t="shared" si="10"/>
        <v>6.467171270000815</v>
      </c>
      <c r="F56" s="16">
        <f t="shared" si="9"/>
        <v>4.6969770977623284</v>
      </c>
      <c r="G56" s="26">
        <f>'A2'!H71</f>
        <v>50</v>
      </c>
    </row>
    <row r="57" spans="1:9" x14ac:dyDescent="0.25">
      <c r="A57" s="13">
        <v>2024</v>
      </c>
      <c r="B57" s="28">
        <f t="shared" si="10"/>
        <v>11.447389878094905</v>
      </c>
      <c r="C57" s="28">
        <f t="shared" si="10"/>
        <v>8.445396944891252</v>
      </c>
      <c r="D57" s="28">
        <f t="shared" si="10"/>
        <v>4.1854411890006951</v>
      </c>
      <c r="E57" s="28">
        <f t="shared" si="10"/>
        <v>4.0096461874005058</v>
      </c>
      <c r="F57" s="16">
        <f t="shared" si="9"/>
        <v>2.9121258006126425</v>
      </c>
      <c r="G57" s="26">
        <f>'A2'!H72</f>
        <v>31</v>
      </c>
    </row>
    <row r="58" spans="1:9" x14ac:dyDescent="0.25">
      <c r="A58" s="13">
        <v>2025</v>
      </c>
      <c r="B58" s="28">
        <f t="shared" si="10"/>
        <v>5.9083302596618861</v>
      </c>
      <c r="C58" s="28">
        <f t="shared" si="10"/>
        <v>4.3589145522019361</v>
      </c>
      <c r="D58" s="28">
        <f t="shared" si="10"/>
        <v>2.1602277104519718</v>
      </c>
      <c r="E58" s="28">
        <f t="shared" si="10"/>
        <v>2.069494806400261</v>
      </c>
      <c r="F58" s="16">
        <f t="shared" si="9"/>
        <v>1.503032671283945</v>
      </c>
      <c r="G58" s="58">
        <f>'A2'!K68</f>
        <v>16</v>
      </c>
    </row>
    <row r="59" spans="1:9" x14ac:dyDescent="0.25">
      <c r="A59" s="13">
        <v>2026</v>
      </c>
      <c r="B59" s="28">
        <f t="shared" si="10"/>
        <v>2.954165129830943</v>
      </c>
      <c r="C59" s="28">
        <f t="shared" si="10"/>
        <v>2.1794572761009681</v>
      </c>
      <c r="D59" s="28">
        <f t="shared" si="10"/>
        <v>1.0801138552259859</v>
      </c>
      <c r="E59" s="28">
        <f t="shared" si="10"/>
        <v>1.0347474032001305</v>
      </c>
      <c r="F59" s="16">
        <f t="shared" si="9"/>
        <v>0.75151633564197251</v>
      </c>
      <c r="G59" s="58">
        <f>'A2'!K69</f>
        <v>8</v>
      </c>
    </row>
    <row r="60" spans="1:9" x14ac:dyDescent="0.25">
      <c r="A60" s="13">
        <v>2027</v>
      </c>
      <c r="B60" s="28">
        <f t="shared" si="10"/>
        <v>1.4770825649154715</v>
      </c>
      <c r="C60" s="28">
        <f t="shared" si="10"/>
        <v>1.089728638050484</v>
      </c>
      <c r="D60" s="28">
        <f t="shared" si="10"/>
        <v>0.54005692761299295</v>
      </c>
      <c r="E60" s="28">
        <f t="shared" si="10"/>
        <v>0.51737370160006524</v>
      </c>
      <c r="F60" s="16">
        <f t="shared" si="9"/>
        <v>0.37575816782098626</v>
      </c>
      <c r="G60" s="58">
        <f>'A2'!K70</f>
        <v>4</v>
      </c>
    </row>
    <row r="61" spans="1:9" x14ac:dyDescent="0.25">
      <c r="A61" s="13">
        <v>2028</v>
      </c>
      <c r="B61" s="28">
        <f t="shared" si="10"/>
        <v>0.36927064122886788</v>
      </c>
      <c r="C61" s="28">
        <f t="shared" si="10"/>
        <v>0.27243215951262101</v>
      </c>
      <c r="D61" s="28">
        <f t="shared" si="10"/>
        <v>0.13501423190324824</v>
      </c>
      <c r="E61" s="28">
        <f t="shared" si="10"/>
        <v>0.12934342540001631</v>
      </c>
      <c r="F61" s="16">
        <f t="shared" si="9"/>
        <v>9.3939541955246564E-2</v>
      </c>
      <c r="G61" s="58">
        <f>'A2'!K71</f>
        <v>1</v>
      </c>
    </row>
  </sheetData>
  <pageMargins left="0.7" right="0.7" top="0.75" bottom="0.75" header="0.3" footer="0.3"/>
  <pageSetup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47"/>
  <sheetViews>
    <sheetView showGridLines="0" zoomScaleNormal="100" workbookViewId="0"/>
  </sheetViews>
  <sheetFormatPr defaultRowHeight="15" x14ac:dyDescent="0.25"/>
  <sheetData>
    <row r="1" spans="1:6" x14ac:dyDescent="0.25">
      <c r="A1" s="53" t="s">
        <v>103</v>
      </c>
    </row>
    <row r="2" spans="1:6" x14ac:dyDescent="0.25">
      <c r="A2" s="53" t="s">
        <v>71</v>
      </c>
    </row>
    <row r="3" spans="1:6" x14ac:dyDescent="0.25">
      <c r="A3" s="53"/>
    </row>
    <row r="4" spans="1:6" x14ac:dyDescent="0.25">
      <c r="A4" s="14" t="s">
        <v>104</v>
      </c>
    </row>
    <row r="5" spans="1:6" x14ac:dyDescent="0.25">
      <c r="A5" s="56" t="s">
        <v>105</v>
      </c>
    </row>
    <row r="7" spans="1:6" x14ac:dyDescent="0.25">
      <c r="A7" s="12" t="s">
        <v>59</v>
      </c>
      <c r="B7" s="11">
        <v>12</v>
      </c>
      <c r="C7" s="11">
        <v>24</v>
      </c>
      <c r="D7" s="11">
        <v>36</v>
      </c>
      <c r="E7" s="11">
        <v>48</v>
      </c>
      <c r="F7" s="15" t="s">
        <v>94</v>
      </c>
    </row>
    <row r="8" spans="1:6" x14ac:dyDescent="0.25">
      <c r="A8" s="13">
        <v>2010</v>
      </c>
      <c r="B8">
        <f>'A3'!B8</f>
        <v>4</v>
      </c>
      <c r="C8">
        <f>'A3'!C8-'A3'!B8</f>
        <v>6</v>
      </c>
      <c r="D8">
        <f>'A3'!D8-'A3'!C8</f>
        <v>0</v>
      </c>
      <c r="E8">
        <f>'A3'!E8-'A3'!D8</f>
        <v>2</v>
      </c>
      <c r="F8">
        <f>'A3'!K8-'A3'!E8</f>
        <v>0</v>
      </c>
    </row>
    <row r="9" spans="1:6" x14ac:dyDescent="0.25">
      <c r="A9" s="13">
        <v>2011</v>
      </c>
      <c r="B9">
        <f>'A3'!B9</f>
        <v>6</v>
      </c>
      <c r="C9">
        <f>'A3'!C9-'A3'!B9</f>
        <v>4</v>
      </c>
      <c r="D9">
        <f>'A3'!D9-'A3'!C9</f>
        <v>2</v>
      </c>
      <c r="E9">
        <f>'A3'!E9-'A3'!D9</f>
        <v>3</v>
      </c>
      <c r="F9">
        <f>'A3'!J9-'A3'!E9</f>
        <v>4</v>
      </c>
    </row>
    <row r="10" spans="1:6" x14ac:dyDescent="0.25">
      <c r="A10" s="13">
        <v>2012</v>
      </c>
      <c r="B10">
        <f>'A3'!B10</f>
        <v>12</v>
      </c>
      <c r="C10">
        <f>'A3'!C10-'A3'!B10</f>
        <v>9</v>
      </c>
      <c r="D10">
        <f>'A3'!D10-'A3'!C10</f>
        <v>7</v>
      </c>
      <c r="E10">
        <f>'A3'!E10-'A3'!D10</f>
        <v>3</v>
      </c>
      <c r="F10">
        <f>'A3'!I10-'A3'!E10</f>
        <v>1</v>
      </c>
    </row>
    <row r="11" spans="1:6" x14ac:dyDescent="0.25">
      <c r="A11" s="13">
        <v>2013</v>
      </c>
      <c r="B11">
        <f>'A3'!B11</f>
        <v>15</v>
      </c>
      <c r="C11">
        <f>'A3'!C11-'A3'!B11</f>
        <v>14</v>
      </c>
      <c r="D11">
        <f>'A3'!D11-'A3'!C11</f>
        <v>4</v>
      </c>
      <c r="E11">
        <f>'A3'!E11-'A3'!D11</f>
        <v>4</v>
      </c>
      <c r="F11">
        <f>'A3'!H11-'A3'!E11</f>
        <v>3</v>
      </c>
    </row>
    <row r="12" spans="1:6" x14ac:dyDescent="0.25">
      <c r="A12" s="13">
        <v>2014</v>
      </c>
      <c r="B12">
        <f>'A3'!B12</f>
        <v>18</v>
      </c>
      <c r="C12">
        <f>'A3'!C12-'A3'!B12</f>
        <v>10</v>
      </c>
      <c r="D12">
        <f>'A3'!D12-'A3'!C12</f>
        <v>8</v>
      </c>
      <c r="E12">
        <f>'A3'!E12-'A3'!D12</f>
        <v>8</v>
      </c>
      <c r="F12">
        <f>'A3'!G12-'A3'!E12</f>
        <v>9</v>
      </c>
    </row>
    <row r="13" spans="1:6" x14ac:dyDescent="0.25">
      <c r="A13" s="13">
        <v>2015</v>
      </c>
      <c r="B13">
        <f>'A3'!B13</f>
        <v>42</v>
      </c>
      <c r="C13">
        <f>'A3'!C13-'A3'!B13</f>
        <v>20</v>
      </c>
      <c r="D13">
        <f>'A3'!D13-'A3'!C13</f>
        <v>14</v>
      </c>
      <c r="E13">
        <f>'A3'!E13-'A3'!D13</f>
        <v>12</v>
      </c>
      <c r="F13">
        <f>'A3'!F13-'A3'!E13</f>
        <v>3</v>
      </c>
    </row>
    <row r="14" spans="1:6" x14ac:dyDescent="0.25">
      <c r="A14" s="13">
        <v>2016</v>
      </c>
      <c r="B14">
        <f>'A3'!B14</f>
        <v>37</v>
      </c>
      <c r="C14">
        <f>'A3'!C14-'A3'!B14</f>
        <v>33</v>
      </c>
      <c r="D14">
        <f>'A3'!D14-'A3'!C14</f>
        <v>16</v>
      </c>
      <c r="E14">
        <f>'A3'!E14-'A3'!D14</f>
        <v>11</v>
      </c>
    </row>
    <row r="15" spans="1:6" x14ac:dyDescent="0.25">
      <c r="A15" s="13">
        <v>2017</v>
      </c>
      <c r="B15">
        <f>'A3'!B15</f>
        <v>39</v>
      </c>
      <c r="C15">
        <f>'A3'!C15-'A3'!B15</f>
        <v>37</v>
      </c>
      <c r="D15">
        <f>'A3'!D15-'A3'!C15</f>
        <v>27</v>
      </c>
    </row>
    <row r="16" spans="1:6" x14ac:dyDescent="0.25">
      <c r="A16" s="13">
        <v>2018</v>
      </c>
      <c r="B16">
        <f>'A3'!B16</f>
        <v>50</v>
      </c>
      <c r="C16">
        <f>'A3'!C16-'A3'!B16</f>
        <v>21</v>
      </c>
    </row>
    <row r="17" spans="1:13" x14ac:dyDescent="0.25">
      <c r="A17" s="13">
        <v>2019</v>
      </c>
      <c r="B17">
        <f>'A3'!B17</f>
        <v>45</v>
      </c>
    </row>
    <row r="19" spans="1:13" x14ac:dyDescent="0.25">
      <c r="A19" s="14" t="s">
        <v>106</v>
      </c>
      <c r="H19" s="14" t="s">
        <v>107</v>
      </c>
    </row>
    <row r="21" spans="1:13" x14ac:dyDescent="0.25">
      <c r="A21" s="12" t="s">
        <v>59</v>
      </c>
      <c r="B21" s="11">
        <v>12</v>
      </c>
      <c r="C21" s="11">
        <v>24</v>
      </c>
      <c r="D21" s="11">
        <v>36</v>
      </c>
      <c r="E21" s="11">
        <v>48</v>
      </c>
      <c r="F21" s="15" t="s">
        <v>94</v>
      </c>
      <c r="H21" s="12" t="s">
        <v>59</v>
      </c>
      <c r="I21" s="11">
        <v>12</v>
      </c>
      <c r="J21" s="11">
        <v>24</v>
      </c>
      <c r="K21" s="11">
        <v>36</v>
      </c>
      <c r="L21" s="11">
        <v>48</v>
      </c>
      <c r="M21" s="15" t="s">
        <v>94</v>
      </c>
    </row>
    <row r="22" spans="1:13" x14ac:dyDescent="0.25">
      <c r="A22" s="13">
        <v>2010</v>
      </c>
      <c r="B22">
        <f>pivots!C32</f>
        <v>0</v>
      </c>
      <c r="C22">
        <f>pivots!D32</f>
        <v>1</v>
      </c>
      <c r="D22">
        <f>pivots!E32</f>
        <v>0</v>
      </c>
      <c r="E22">
        <f>pivots!F32</f>
        <v>2</v>
      </c>
      <c r="F22">
        <f>SUM(pivots!G32:H32)</f>
        <v>0</v>
      </c>
      <c r="H22" s="13">
        <v>2010</v>
      </c>
      <c r="I22" s="22">
        <f>IFERROR(B22/B8, 0)</f>
        <v>0</v>
      </c>
      <c r="J22" s="22">
        <f t="shared" ref="J22:M22" si="0">IFERROR(C22/C8, 0)</f>
        <v>0.16666666666666666</v>
      </c>
      <c r="K22" s="22">
        <f t="shared" si="0"/>
        <v>0</v>
      </c>
      <c r="L22" s="22">
        <f t="shared" si="0"/>
        <v>1</v>
      </c>
      <c r="M22" s="22">
        <f t="shared" si="0"/>
        <v>0</v>
      </c>
    </row>
    <row r="23" spans="1:13" x14ac:dyDescent="0.25">
      <c r="A23" s="13">
        <v>2011</v>
      </c>
      <c r="B23">
        <f>pivots!C33</f>
        <v>0</v>
      </c>
      <c r="C23">
        <f>pivots!D33</f>
        <v>1</v>
      </c>
      <c r="D23">
        <f>pivots!E33</f>
        <v>1</v>
      </c>
      <c r="E23">
        <f>pivots!F33</f>
        <v>2</v>
      </c>
      <c r="F23">
        <f>SUM(pivots!G33:H33)</f>
        <v>4</v>
      </c>
      <c r="H23" s="13">
        <v>2011</v>
      </c>
      <c r="I23" s="22">
        <f t="shared" ref="I23:M23" si="1">IFERROR(B23/B9, 0)</f>
        <v>0</v>
      </c>
      <c r="J23" s="22">
        <f t="shared" si="1"/>
        <v>0.25</v>
      </c>
      <c r="K23" s="22">
        <f t="shared" si="1"/>
        <v>0.5</v>
      </c>
      <c r="L23" s="22">
        <f t="shared" si="1"/>
        <v>0.66666666666666663</v>
      </c>
      <c r="M23" s="22">
        <f t="shared" si="1"/>
        <v>1</v>
      </c>
    </row>
    <row r="24" spans="1:13" x14ac:dyDescent="0.25">
      <c r="A24" s="13">
        <v>2012</v>
      </c>
      <c r="B24">
        <f>pivots!C34</f>
        <v>0</v>
      </c>
      <c r="C24">
        <f>pivots!D34</f>
        <v>3</v>
      </c>
      <c r="D24">
        <f>pivots!E34</f>
        <v>4</v>
      </c>
      <c r="E24">
        <f>pivots!F34</f>
        <v>2</v>
      </c>
      <c r="F24">
        <f>SUM(pivots!G34:H34)</f>
        <v>1</v>
      </c>
      <c r="H24" s="13">
        <v>2012</v>
      </c>
      <c r="I24" s="22">
        <f t="shared" ref="I24:M24" si="2">IFERROR(B24/B10, 0)</f>
        <v>0</v>
      </c>
      <c r="J24" s="22">
        <f t="shared" si="2"/>
        <v>0.33333333333333331</v>
      </c>
      <c r="K24" s="22">
        <f t="shared" si="2"/>
        <v>0.5714285714285714</v>
      </c>
      <c r="L24" s="22">
        <f t="shared" si="2"/>
        <v>0.66666666666666663</v>
      </c>
      <c r="M24" s="22">
        <f t="shared" si="2"/>
        <v>1</v>
      </c>
    </row>
    <row r="25" spans="1:13" x14ac:dyDescent="0.25">
      <c r="A25" s="13">
        <v>2013</v>
      </c>
      <c r="B25">
        <f>pivots!C35</f>
        <v>0</v>
      </c>
      <c r="C25">
        <f>pivots!D35</f>
        <v>4</v>
      </c>
      <c r="D25">
        <f>pivots!E35</f>
        <v>4</v>
      </c>
      <c r="E25">
        <f>pivots!F35</f>
        <v>4</v>
      </c>
      <c r="F25">
        <f>SUM(pivots!G35:H35)</f>
        <v>3</v>
      </c>
      <c r="H25" s="13">
        <v>2013</v>
      </c>
      <c r="I25" s="22">
        <f t="shared" ref="I25:M25" si="3">IFERROR(B25/B11, 0)</f>
        <v>0</v>
      </c>
      <c r="J25" s="22">
        <f t="shared" si="3"/>
        <v>0.2857142857142857</v>
      </c>
      <c r="K25" s="22">
        <f t="shared" si="3"/>
        <v>1</v>
      </c>
      <c r="L25" s="22">
        <f t="shared" si="3"/>
        <v>1</v>
      </c>
      <c r="M25" s="22">
        <f t="shared" si="3"/>
        <v>1</v>
      </c>
    </row>
    <row r="26" spans="1:13" x14ac:dyDescent="0.25">
      <c r="A26" s="13">
        <v>2014</v>
      </c>
      <c r="B26">
        <f>pivots!C36</f>
        <v>1</v>
      </c>
      <c r="C26">
        <f>pivots!D36</f>
        <v>2</v>
      </c>
      <c r="D26">
        <f>pivots!E36</f>
        <v>6</v>
      </c>
      <c r="E26">
        <f>pivots!F36</f>
        <v>6</v>
      </c>
      <c r="F26">
        <f>SUM(pivots!G36:H36)</f>
        <v>9</v>
      </c>
      <c r="H26" s="13">
        <v>2014</v>
      </c>
      <c r="I26" s="22">
        <f t="shared" ref="I26:M26" si="4">IFERROR(B26/B12, 0)</f>
        <v>5.5555555555555552E-2</v>
      </c>
      <c r="J26" s="22">
        <f t="shared" si="4"/>
        <v>0.2</v>
      </c>
      <c r="K26" s="22">
        <f t="shared" si="4"/>
        <v>0.75</v>
      </c>
      <c r="L26" s="22">
        <f t="shared" si="4"/>
        <v>0.75</v>
      </c>
      <c r="M26" s="22">
        <f t="shared" si="4"/>
        <v>1</v>
      </c>
    </row>
    <row r="27" spans="1:13" x14ac:dyDescent="0.25">
      <c r="A27" s="13">
        <v>2015</v>
      </c>
      <c r="B27">
        <f>pivots!C37</f>
        <v>1</v>
      </c>
      <c r="C27">
        <f>pivots!D37</f>
        <v>8</v>
      </c>
      <c r="D27">
        <f>pivots!E37</f>
        <v>8</v>
      </c>
      <c r="E27">
        <f>pivots!F37</f>
        <v>10</v>
      </c>
      <c r="F27">
        <f>SUM(pivots!G37:H37)</f>
        <v>3</v>
      </c>
      <c r="H27" s="13">
        <v>2015</v>
      </c>
      <c r="I27" s="22">
        <f t="shared" ref="I27:M27" si="5">IFERROR(B27/B13, 0)</f>
        <v>2.3809523809523808E-2</v>
      </c>
      <c r="J27" s="22">
        <f t="shared" si="5"/>
        <v>0.4</v>
      </c>
      <c r="K27" s="22">
        <f t="shared" si="5"/>
        <v>0.5714285714285714</v>
      </c>
      <c r="L27" s="22">
        <f t="shared" si="5"/>
        <v>0.83333333333333337</v>
      </c>
      <c r="M27" s="22">
        <f t="shared" si="5"/>
        <v>1</v>
      </c>
    </row>
    <row r="28" spans="1:13" x14ac:dyDescent="0.25">
      <c r="A28" s="13">
        <v>2016</v>
      </c>
      <c r="B28">
        <f>pivots!C38</f>
        <v>1</v>
      </c>
      <c r="C28">
        <f>pivots!D38</f>
        <v>6</v>
      </c>
      <c r="D28">
        <f>pivots!E38</f>
        <v>11</v>
      </c>
      <c r="E28">
        <f>pivots!F38</f>
        <v>9</v>
      </c>
      <c r="H28" s="13">
        <v>2016</v>
      </c>
      <c r="I28" s="22">
        <f t="shared" ref="I28:L28" si="6">IFERROR(B28/B14, 0)</f>
        <v>2.7027027027027029E-2</v>
      </c>
      <c r="J28" s="22">
        <f t="shared" si="6"/>
        <v>0.18181818181818182</v>
      </c>
      <c r="K28" s="22">
        <f t="shared" si="6"/>
        <v>0.6875</v>
      </c>
      <c r="L28" s="22">
        <f t="shared" si="6"/>
        <v>0.81818181818181823</v>
      </c>
      <c r="M28" s="22"/>
    </row>
    <row r="29" spans="1:13" x14ac:dyDescent="0.25">
      <c r="A29" s="13">
        <v>2017</v>
      </c>
      <c r="B29">
        <f>pivots!C39</f>
        <v>0</v>
      </c>
      <c r="C29">
        <f>pivots!D39</f>
        <v>15</v>
      </c>
      <c r="D29">
        <f>pivots!E39</f>
        <v>15</v>
      </c>
      <c r="H29" s="13">
        <v>2017</v>
      </c>
      <c r="I29" s="22">
        <f t="shared" ref="I29:K29" si="7">IFERROR(B29/B15, 0)</f>
        <v>0</v>
      </c>
      <c r="J29" s="22">
        <f t="shared" si="7"/>
        <v>0.40540540540540543</v>
      </c>
      <c r="K29" s="22">
        <f t="shared" si="7"/>
        <v>0.55555555555555558</v>
      </c>
      <c r="L29" s="22"/>
      <c r="M29" s="22"/>
    </row>
    <row r="30" spans="1:13" x14ac:dyDescent="0.25">
      <c r="A30" s="13">
        <v>2018</v>
      </c>
      <c r="B30">
        <f>pivots!C40</f>
        <v>1</v>
      </c>
      <c r="C30">
        <f>pivots!D40</f>
        <v>3</v>
      </c>
      <c r="H30" s="13">
        <v>2018</v>
      </c>
      <c r="I30" s="22">
        <f t="shared" ref="I30:J30" si="8">IFERROR(B30/B16, 0)</f>
        <v>0.02</v>
      </c>
      <c r="J30" s="22">
        <f t="shared" si="8"/>
        <v>0.14285714285714285</v>
      </c>
      <c r="K30" s="22"/>
      <c r="L30" s="22"/>
      <c r="M30" s="22"/>
    </row>
    <row r="31" spans="1:13" x14ac:dyDescent="0.25">
      <c r="A31" s="13">
        <v>2019</v>
      </c>
      <c r="B31">
        <f>pivots!C41</f>
        <v>2</v>
      </c>
      <c r="H31" s="13">
        <v>2019</v>
      </c>
      <c r="I31" s="22">
        <f>IFERROR(B31/B17, 0)</f>
        <v>4.4444444444444446E-2</v>
      </c>
      <c r="J31" s="22"/>
      <c r="K31" s="22"/>
      <c r="L31" s="22"/>
      <c r="M31" s="22"/>
    </row>
    <row r="32" spans="1:13" x14ac:dyDescent="0.25">
      <c r="H32" s="18" t="s">
        <v>75</v>
      </c>
      <c r="I32" s="23">
        <f>SUM(B22:B31)/SUM(B8:B17)</f>
        <v>2.2388059701492536E-2</v>
      </c>
      <c r="J32" s="23">
        <f>SUM(C22:C31)/SUM(C8:C17)</f>
        <v>0.2792207792207792</v>
      </c>
      <c r="K32" s="23">
        <f>SUM(D22:D31)/SUM(D8:D17)</f>
        <v>0.62820512820512819</v>
      </c>
      <c r="L32" s="23">
        <f>SUM(E22:E31)/SUM(E8:E17)</f>
        <v>0.81395348837209303</v>
      </c>
      <c r="M32" s="23">
        <f>SUM(F22:F31)/SUM(F8:F17)</f>
        <v>1</v>
      </c>
    </row>
    <row r="34" spans="1:13" x14ac:dyDescent="0.25">
      <c r="A34" s="14" t="s">
        <v>108</v>
      </c>
      <c r="H34" s="14" t="s">
        <v>109</v>
      </c>
    </row>
    <row r="36" spans="1:13" x14ac:dyDescent="0.25">
      <c r="A36" s="12" t="s">
        <v>59</v>
      </c>
      <c r="B36" s="11">
        <v>12</v>
      </c>
      <c r="C36" s="11">
        <v>24</v>
      </c>
      <c r="D36" s="11">
        <v>36</v>
      </c>
      <c r="E36" s="11">
        <v>48</v>
      </c>
      <c r="F36" s="15" t="s">
        <v>94</v>
      </c>
      <c r="H36" s="12" t="s">
        <v>59</v>
      </c>
      <c r="I36" s="11">
        <v>12</v>
      </c>
      <c r="J36" s="11">
        <v>24</v>
      </c>
      <c r="K36" s="11">
        <v>36</v>
      </c>
      <c r="L36" s="11">
        <v>48</v>
      </c>
      <c r="M36" s="15" t="s">
        <v>94</v>
      </c>
    </row>
    <row r="37" spans="1:13" x14ac:dyDescent="0.25">
      <c r="A37" s="13">
        <v>2010</v>
      </c>
      <c r="B37">
        <f>pivots!C52</f>
        <v>2</v>
      </c>
      <c r="C37">
        <f>pivots!D52</f>
        <v>4</v>
      </c>
      <c r="D37">
        <f>pivots!E52</f>
        <v>0</v>
      </c>
      <c r="E37">
        <f>pivots!F52</f>
        <v>0</v>
      </c>
      <c r="F37">
        <f>pivots!G52</f>
        <v>0</v>
      </c>
      <c r="H37" s="13">
        <v>2010</v>
      </c>
      <c r="I37" s="22">
        <f>IFERROR(B37/B8, 0)</f>
        <v>0.5</v>
      </c>
      <c r="J37" s="22">
        <f t="shared" ref="J37:M37" si="9">IFERROR(C37/C8, 0)</f>
        <v>0.66666666666666663</v>
      </c>
      <c r="K37" s="22">
        <f t="shared" si="9"/>
        <v>0</v>
      </c>
      <c r="L37" s="22">
        <f t="shared" si="9"/>
        <v>0</v>
      </c>
      <c r="M37" s="22">
        <f t="shared" si="9"/>
        <v>0</v>
      </c>
    </row>
    <row r="38" spans="1:13" x14ac:dyDescent="0.25">
      <c r="A38" s="13">
        <v>2011</v>
      </c>
      <c r="B38">
        <f>pivots!C53</f>
        <v>2</v>
      </c>
      <c r="C38">
        <f>pivots!D53</f>
        <v>3</v>
      </c>
      <c r="D38">
        <f>pivots!E53</f>
        <v>1</v>
      </c>
      <c r="E38">
        <f>pivots!F53</f>
        <v>1</v>
      </c>
      <c r="F38">
        <f>pivots!G53</f>
        <v>0</v>
      </c>
      <c r="H38" s="13">
        <v>2011</v>
      </c>
      <c r="I38" s="22">
        <f t="shared" ref="I38:M38" si="10">IFERROR(B38/B9, 0)</f>
        <v>0.33333333333333331</v>
      </c>
      <c r="J38" s="22">
        <f t="shared" si="10"/>
        <v>0.75</v>
      </c>
      <c r="K38" s="22">
        <f t="shared" si="10"/>
        <v>0.5</v>
      </c>
      <c r="L38" s="22">
        <f t="shared" si="10"/>
        <v>0.33333333333333331</v>
      </c>
      <c r="M38" s="22">
        <f t="shared" si="10"/>
        <v>0</v>
      </c>
    </row>
    <row r="39" spans="1:13" x14ac:dyDescent="0.25">
      <c r="A39" s="13">
        <v>2012</v>
      </c>
      <c r="B39">
        <f>pivots!C54</f>
        <v>8</v>
      </c>
      <c r="C39">
        <f>pivots!D54</f>
        <v>6</v>
      </c>
      <c r="D39">
        <f>pivots!E54</f>
        <v>3</v>
      </c>
      <c r="E39">
        <f>pivots!F54</f>
        <v>1</v>
      </c>
      <c r="F39">
        <f>pivots!G54</f>
        <v>0</v>
      </c>
      <c r="H39" s="13">
        <v>2012</v>
      </c>
      <c r="I39" s="22">
        <f t="shared" ref="I39:M39" si="11">IFERROR(B39/B10, 0)</f>
        <v>0.66666666666666663</v>
      </c>
      <c r="J39" s="22">
        <f t="shared" si="11"/>
        <v>0.66666666666666663</v>
      </c>
      <c r="K39" s="22">
        <f t="shared" si="11"/>
        <v>0.42857142857142855</v>
      </c>
      <c r="L39" s="22">
        <f t="shared" si="11"/>
        <v>0.33333333333333331</v>
      </c>
      <c r="M39" s="22">
        <f t="shared" si="11"/>
        <v>0</v>
      </c>
    </row>
    <row r="40" spans="1:13" x14ac:dyDescent="0.25">
      <c r="A40" s="13">
        <v>2013</v>
      </c>
      <c r="B40">
        <f>pivots!C55</f>
        <v>8</v>
      </c>
      <c r="C40">
        <f>pivots!D55</f>
        <v>3</v>
      </c>
      <c r="D40">
        <f>pivots!E55</f>
        <v>0</v>
      </c>
      <c r="E40">
        <f>pivots!F55</f>
        <v>0</v>
      </c>
      <c r="F40">
        <f>pivots!G55</f>
        <v>0</v>
      </c>
      <c r="H40" s="13">
        <v>2013</v>
      </c>
      <c r="I40" s="22">
        <f t="shared" ref="I40:M40" si="12">IFERROR(B40/B11, 0)</f>
        <v>0.53333333333333333</v>
      </c>
      <c r="J40" s="22">
        <f t="shared" si="12"/>
        <v>0.21428571428571427</v>
      </c>
      <c r="K40" s="22">
        <f t="shared" si="12"/>
        <v>0</v>
      </c>
      <c r="L40" s="22">
        <f t="shared" si="12"/>
        <v>0</v>
      </c>
      <c r="M40" s="22">
        <f t="shared" si="12"/>
        <v>0</v>
      </c>
    </row>
    <row r="41" spans="1:13" x14ac:dyDescent="0.25">
      <c r="A41" s="13">
        <v>2014</v>
      </c>
      <c r="B41">
        <f>pivots!C56</f>
        <v>12</v>
      </c>
      <c r="C41">
        <f>pivots!D56</f>
        <v>5</v>
      </c>
      <c r="D41">
        <f>pivots!E56</f>
        <v>2</v>
      </c>
      <c r="E41">
        <f>pivots!F56</f>
        <v>2</v>
      </c>
      <c r="F41">
        <f>pivots!G56</f>
        <v>0</v>
      </c>
      <c r="H41" s="13">
        <v>2014</v>
      </c>
      <c r="I41" s="22">
        <f t="shared" ref="I41:M41" si="13">IFERROR(B41/B12, 0)</f>
        <v>0.66666666666666663</v>
      </c>
      <c r="J41" s="22">
        <f t="shared" si="13"/>
        <v>0.5</v>
      </c>
      <c r="K41" s="22">
        <f t="shared" si="13"/>
        <v>0.25</v>
      </c>
      <c r="L41" s="22">
        <f t="shared" si="13"/>
        <v>0.25</v>
      </c>
      <c r="M41" s="22">
        <f t="shared" si="13"/>
        <v>0</v>
      </c>
    </row>
    <row r="42" spans="1:13" x14ac:dyDescent="0.25">
      <c r="A42" s="13">
        <v>2015</v>
      </c>
      <c r="B42">
        <f>pivots!C57</f>
        <v>24</v>
      </c>
      <c r="C42">
        <f>pivots!D57</f>
        <v>10</v>
      </c>
      <c r="D42">
        <f>pivots!E57</f>
        <v>5</v>
      </c>
      <c r="E42">
        <f>pivots!F57</f>
        <v>1</v>
      </c>
      <c r="F42">
        <f>pivots!G57</f>
        <v>0</v>
      </c>
      <c r="H42" s="13">
        <v>2015</v>
      </c>
      <c r="I42" s="22">
        <f t="shared" ref="I42:M42" si="14">IFERROR(B42/B13, 0)</f>
        <v>0.5714285714285714</v>
      </c>
      <c r="J42" s="22">
        <f t="shared" si="14"/>
        <v>0.5</v>
      </c>
      <c r="K42" s="22">
        <f t="shared" si="14"/>
        <v>0.35714285714285715</v>
      </c>
      <c r="L42" s="22">
        <f t="shared" si="14"/>
        <v>8.3333333333333329E-2</v>
      </c>
      <c r="M42" s="22">
        <f t="shared" si="14"/>
        <v>0</v>
      </c>
    </row>
    <row r="43" spans="1:13" x14ac:dyDescent="0.25">
      <c r="A43" s="13">
        <v>2016</v>
      </c>
      <c r="B43">
        <f>pivots!C58</f>
        <v>22</v>
      </c>
      <c r="C43">
        <f>pivots!D58</f>
        <v>15</v>
      </c>
      <c r="D43">
        <f>pivots!E58</f>
        <v>4</v>
      </c>
      <c r="E43">
        <f>pivots!F58</f>
        <v>2</v>
      </c>
      <c r="H43" s="13">
        <v>2016</v>
      </c>
      <c r="I43" s="22">
        <f t="shared" ref="I43:L43" si="15">IFERROR(B43/B14, 0)</f>
        <v>0.59459459459459463</v>
      </c>
      <c r="J43" s="22">
        <f t="shared" si="15"/>
        <v>0.45454545454545453</v>
      </c>
      <c r="K43" s="22">
        <f t="shared" si="15"/>
        <v>0.25</v>
      </c>
      <c r="L43" s="22">
        <f t="shared" si="15"/>
        <v>0.18181818181818182</v>
      </c>
      <c r="M43" s="22"/>
    </row>
    <row r="44" spans="1:13" x14ac:dyDescent="0.25">
      <c r="A44" s="13">
        <v>2017</v>
      </c>
      <c r="B44">
        <f>pivots!C59</f>
        <v>28</v>
      </c>
      <c r="C44">
        <f>pivots!D59</f>
        <v>15</v>
      </c>
      <c r="D44">
        <f>pivots!E59</f>
        <v>7</v>
      </c>
      <c r="H44" s="13">
        <v>2017</v>
      </c>
      <c r="I44" s="22">
        <f t="shared" ref="I44:K44" si="16">IFERROR(B44/B15, 0)</f>
        <v>0.71794871794871795</v>
      </c>
      <c r="J44" s="22">
        <f t="shared" si="16"/>
        <v>0.40540540540540543</v>
      </c>
      <c r="K44" s="22">
        <f t="shared" si="16"/>
        <v>0.25925925925925924</v>
      </c>
      <c r="L44" s="22"/>
      <c r="M44" s="22"/>
    </row>
    <row r="45" spans="1:13" x14ac:dyDescent="0.25">
      <c r="A45" s="13">
        <v>2018</v>
      </c>
      <c r="B45">
        <f>pivots!C60</f>
        <v>31</v>
      </c>
      <c r="C45">
        <f>pivots!D60</f>
        <v>11</v>
      </c>
      <c r="H45" s="13">
        <v>2018</v>
      </c>
      <c r="I45" s="22">
        <f t="shared" ref="I45:J45" si="17">IFERROR(B45/B16, 0)</f>
        <v>0.62</v>
      </c>
      <c r="J45" s="22">
        <f t="shared" si="17"/>
        <v>0.52380952380952384</v>
      </c>
      <c r="K45" s="22"/>
      <c r="L45" s="22"/>
      <c r="M45" s="22"/>
    </row>
    <row r="46" spans="1:13" x14ac:dyDescent="0.25">
      <c r="A46" s="13">
        <v>2019</v>
      </c>
      <c r="B46">
        <f>pivots!C61</f>
        <v>30</v>
      </c>
      <c r="H46" s="13">
        <v>2019</v>
      </c>
      <c r="I46" s="22">
        <f>IFERROR(B46/B17, 0)</f>
        <v>0.66666666666666663</v>
      </c>
      <c r="J46" s="22"/>
      <c r="K46" s="22"/>
      <c r="L46" s="22"/>
      <c r="M46" s="22"/>
    </row>
    <row r="47" spans="1:13" x14ac:dyDescent="0.25">
      <c r="H47" s="18" t="s">
        <v>75</v>
      </c>
      <c r="I47" s="23">
        <f>SUM(B37:B46)/SUM(B8:B17)</f>
        <v>0.62313432835820892</v>
      </c>
      <c r="J47" s="23">
        <f>SUM(C37:C46)/SUM(C8:C17)</f>
        <v>0.46753246753246752</v>
      </c>
      <c r="K47" s="23">
        <f>SUM(D37:D46)/SUM(D8:D17)</f>
        <v>0.28205128205128205</v>
      </c>
      <c r="L47" s="23">
        <f>SUM(E37:E46)/SUM(E8:E17)</f>
        <v>0.16279069767441862</v>
      </c>
      <c r="M47" s="23">
        <f>SUM(F37:F46)/SUM(F8:F17)</f>
        <v>0</v>
      </c>
    </row>
  </sheetData>
  <pageMargins left="0.7" right="0.7" top="0.75" bottom="0.75" header="0.3" footer="0.3"/>
  <pageSetup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52"/>
  <sheetViews>
    <sheetView showGridLines="0" zoomScaleNormal="100" workbookViewId="0"/>
  </sheetViews>
  <sheetFormatPr defaultRowHeight="15" x14ac:dyDescent="0.25"/>
  <sheetData>
    <row r="1" spans="1:6" x14ac:dyDescent="0.25">
      <c r="A1" s="53" t="s">
        <v>110</v>
      </c>
    </row>
    <row r="2" spans="1:6" x14ac:dyDescent="0.25">
      <c r="A2" s="53" t="s">
        <v>71</v>
      </c>
    </row>
    <row r="4" spans="1:6" x14ac:dyDescent="0.25">
      <c r="A4" s="14" t="s">
        <v>111</v>
      </c>
    </row>
    <row r="5" spans="1:6" x14ac:dyDescent="0.25">
      <c r="A5" s="57" t="s">
        <v>112</v>
      </c>
    </row>
    <row r="6" spans="1:6" x14ac:dyDescent="0.25">
      <c r="A6" s="57"/>
    </row>
    <row r="7" spans="1:6" x14ac:dyDescent="0.25">
      <c r="A7" s="29"/>
    </row>
    <row r="8" spans="1:6" x14ac:dyDescent="0.25">
      <c r="A8" s="12" t="s">
        <v>59</v>
      </c>
      <c r="B8" s="11">
        <v>12</v>
      </c>
      <c r="C8" s="11">
        <v>24</v>
      </c>
      <c r="D8" s="11">
        <v>36</v>
      </c>
      <c r="E8" s="11">
        <v>48</v>
      </c>
      <c r="F8" s="15" t="s">
        <v>94</v>
      </c>
    </row>
    <row r="9" spans="1:6" x14ac:dyDescent="0.25">
      <c r="A9" s="13">
        <v>2010</v>
      </c>
      <c r="B9">
        <f>'A3'!B43-'A4'!B8</f>
        <v>0</v>
      </c>
      <c r="C9">
        <f>'A3'!C43-'A4'!C8</f>
        <v>0</v>
      </c>
      <c r="D9">
        <f>'A3'!D43-'A4'!D8</f>
        <v>0</v>
      </c>
      <c r="E9" s="30">
        <f>'A3'!E43-'A4'!E8</f>
        <v>0</v>
      </c>
      <c r="F9" s="16">
        <f>'A3'!F43-'A4'!F8</f>
        <v>0</v>
      </c>
    </row>
    <row r="10" spans="1:6" x14ac:dyDescent="0.25">
      <c r="A10" s="13">
        <v>2011</v>
      </c>
      <c r="B10">
        <f>'A3'!B44-'A4'!B9</f>
        <v>0</v>
      </c>
      <c r="C10">
        <f>'A3'!C44-'A4'!C9</f>
        <v>0</v>
      </c>
      <c r="D10">
        <f>'A3'!D44-'A4'!D9</f>
        <v>0</v>
      </c>
      <c r="E10" s="31">
        <f>'A3'!E44-'A4'!E9</f>
        <v>0</v>
      </c>
      <c r="F10" s="16">
        <f>'A3'!F44-'A4'!F9</f>
        <v>0</v>
      </c>
    </row>
    <row r="11" spans="1:6" x14ac:dyDescent="0.25">
      <c r="A11" s="13">
        <v>2012</v>
      </c>
      <c r="B11">
        <f>'A3'!B45-'A4'!B10</f>
        <v>0</v>
      </c>
      <c r="C11">
        <f>'A3'!C45-'A4'!C10</f>
        <v>0</v>
      </c>
      <c r="D11">
        <f>'A3'!D45-'A4'!D10</f>
        <v>0</v>
      </c>
      <c r="E11" s="31">
        <f>'A3'!E45-'A4'!E10</f>
        <v>0</v>
      </c>
      <c r="F11" s="16">
        <f>'A3'!F45-'A4'!F10</f>
        <v>0</v>
      </c>
    </row>
    <row r="12" spans="1:6" x14ac:dyDescent="0.25">
      <c r="A12" s="13">
        <v>2013</v>
      </c>
      <c r="B12">
        <f>'A3'!B46-'A4'!B11</f>
        <v>0</v>
      </c>
      <c r="C12">
        <f>'A3'!C46-'A4'!C11</f>
        <v>0</v>
      </c>
      <c r="D12">
        <f>'A3'!D46-'A4'!D11</f>
        <v>0</v>
      </c>
      <c r="E12" s="31">
        <f>'A3'!E46-'A4'!E11</f>
        <v>0</v>
      </c>
      <c r="F12" s="16">
        <f>'A3'!F46-'A4'!F11</f>
        <v>0</v>
      </c>
    </row>
    <row r="13" spans="1:6" x14ac:dyDescent="0.25">
      <c r="A13" s="13">
        <v>2014</v>
      </c>
      <c r="B13">
        <f>'A3'!B47-'A4'!B12</f>
        <v>0</v>
      </c>
      <c r="C13">
        <f>'A3'!C47-'A4'!C12</f>
        <v>0</v>
      </c>
      <c r="D13">
        <f>'A3'!D47-'A4'!D12</f>
        <v>0</v>
      </c>
      <c r="E13" s="31">
        <f>'A3'!E47-'A4'!E12</f>
        <v>0</v>
      </c>
      <c r="F13" s="16">
        <f>'A3'!F47-'A4'!F12</f>
        <v>1</v>
      </c>
    </row>
    <row r="14" spans="1:6" x14ac:dyDescent="0.25">
      <c r="A14" s="13">
        <v>2015</v>
      </c>
      <c r="B14">
        <f>'A3'!B48-'A4'!B13</f>
        <v>0</v>
      </c>
      <c r="C14">
        <f>'A3'!C48-'A4'!C13</f>
        <v>0</v>
      </c>
      <c r="D14">
        <f>'A3'!D48-'A4'!D13</f>
        <v>0</v>
      </c>
      <c r="E14" s="31">
        <f>'A3'!E48-'A4'!E13</f>
        <v>0</v>
      </c>
      <c r="F14" s="16">
        <f>'A3'!F48-'A4'!F13</f>
        <v>2</v>
      </c>
    </row>
    <row r="15" spans="1:6" x14ac:dyDescent="0.25">
      <c r="A15" s="13">
        <v>2016</v>
      </c>
      <c r="B15">
        <f>'A3'!B49-'A4'!B14</f>
        <v>0</v>
      </c>
      <c r="C15">
        <f>'A3'!C49-'A4'!C14</f>
        <v>0</v>
      </c>
      <c r="D15">
        <f>'A3'!D49-'A4'!D14</f>
        <v>0</v>
      </c>
      <c r="E15" s="20">
        <f>'A3'!E49-'A4'!E14</f>
        <v>0</v>
      </c>
      <c r="F15" s="16">
        <f>'A3'!F49-'A4'!F14</f>
        <v>11</v>
      </c>
    </row>
    <row r="16" spans="1:6" x14ac:dyDescent="0.25">
      <c r="A16" s="13">
        <v>2017</v>
      </c>
      <c r="B16">
        <f>'A3'!B50-'A4'!B15</f>
        <v>0</v>
      </c>
      <c r="C16">
        <f>'A3'!C50-'A4'!C15</f>
        <v>0</v>
      </c>
      <c r="D16" s="20">
        <f>'A3'!D50-'A4'!D15</f>
        <v>0</v>
      </c>
      <c r="E16" s="28">
        <f>'A3'!E50-'A4'!E15</f>
        <v>17.95768945071751</v>
      </c>
      <c r="F16" s="16">
        <f>'A3'!F50-'A4'!F15</f>
        <v>13.04231054928249</v>
      </c>
    </row>
    <row r="17" spans="1:8" x14ac:dyDescent="0.25">
      <c r="A17" s="13">
        <v>2018</v>
      </c>
      <c r="B17">
        <f>'A3'!B51-'A4'!B16</f>
        <v>0</v>
      </c>
      <c r="C17" s="20">
        <f>'A3'!C51-'A4'!C16</f>
        <v>0</v>
      </c>
      <c r="D17" s="28">
        <f>'A3'!D51-'A4'!D16</f>
        <v>15.44969795881452</v>
      </c>
      <c r="E17" s="28">
        <f>'A3'!E51-'A4'!E16</f>
        <v>14.800786755730403</v>
      </c>
      <c r="F17" s="16">
        <f>'A3'!F51-'A4'!F16</f>
        <v>10.749515285455075</v>
      </c>
    </row>
    <row r="18" spans="1:8" x14ac:dyDescent="0.25">
      <c r="A18" s="13">
        <v>2019</v>
      </c>
      <c r="B18" s="20">
        <f>'A3'!B52-'A4'!B17</f>
        <v>0</v>
      </c>
      <c r="C18" s="28">
        <f>'A3'!C52-'A4'!C17</f>
        <v>25.915916777053944</v>
      </c>
      <c r="D18" s="28">
        <f>'A3'!D52-'A4'!D17</f>
        <v>12.843629048722288</v>
      </c>
      <c r="E18" s="28">
        <f>'A3'!E52-'A4'!E17</f>
        <v>12.304176769448604</v>
      </c>
      <c r="F18" s="16">
        <f>'A3'!F52-'A4'!F17</f>
        <v>8.9362774047751543</v>
      </c>
    </row>
    <row r="19" spans="1:8" x14ac:dyDescent="0.25">
      <c r="A19" s="13">
        <v>2020</v>
      </c>
      <c r="B19" s="28">
        <f>'A3'!B53</f>
        <v>38.40414668780226</v>
      </c>
      <c r="C19" s="28">
        <f>'A3'!C53</f>
        <v>28.332944589312586</v>
      </c>
      <c r="D19" s="28">
        <f>'A3'!D53</f>
        <v>14.041480117937816</v>
      </c>
      <c r="E19" s="28">
        <f>'A3'!E53</f>
        <v>13.451716241601696</v>
      </c>
      <c r="F19" s="16">
        <f>'A3'!F53</f>
        <v>9.7697123633456329</v>
      </c>
    </row>
    <row r="20" spans="1:8" x14ac:dyDescent="0.25">
      <c r="A20" s="13">
        <v>2021</v>
      </c>
      <c r="B20" s="28">
        <f>'A3'!B54</f>
        <v>31.388004504453768</v>
      </c>
      <c r="C20" s="28">
        <f>'A3'!C54</f>
        <v>23.156733558572785</v>
      </c>
      <c r="D20" s="28">
        <f>'A3'!D54</f>
        <v>11.4762097117761</v>
      </c>
      <c r="E20" s="28">
        <f>'A3'!E54</f>
        <v>10.994191159001387</v>
      </c>
      <c r="F20" s="16">
        <f>'A3'!F54</f>
        <v>7.9848610661959469</v>
      </c>
    </row>
    <row r="21" spans="1:8" x14ac:dyDescent="0.25">
      <c r="A21" s="13">
        <v>2022</v>
      </c>
      <c r="B21" s="28">
        <f>'A3'!B55</f>
        <v>25.479674244791884</v>
      </c>
      <c r="C21" s="28">
        <f>'A3'!C55</f>
        <v>18.797819006370851</v>
      </c>
      <c r="D21" s="28">
        <f>'A3'!D55</f>
        <v>9.3159820013241283</v>
      </c>
      <c r="E21" s="28">
        <f>'A3'!E55</f>
        <v>8.924696352601126</v>
      </c>
      <c r="F21" s="16">
        <f>'A3'!F55</f>
        <v>6.4818283949120072</v>
      </c>
    </row>
    <row r="22" spans="1:8" x14ac:dyDescent="0.25">
      <c r="A22" s="13">
        <v>2023</v>
      </c>
      <c r="B22" s="28">
        <f>'A3'!B56</f>
        <v>18.463532061443395</v>
      </c>
      <c r="C22" s="28">
        <f>'A3'!C56</f>
        <v>13.621607975631051</v>
      </c>
      <c r="D22" s="28">
        <f>'A3'!D56</f>
        <v>6.7507115951624117</v>
      </c>
      <c r="E22" s="28">
        <f>'A3'!E56</f>
        <v>6.467171270000815</v>
      </c>
      <c r="F22" s="16">
        <f>'A3'!F56</f>
        <v>4.6969770977623284</v>
      </c>
    </row>
    <row r="23" spans="1:8" x14ac:dyDescent="0.25">
      <c r="A23" s="13">
        <v>2024</v>
      </c>
      <c r="B23" s="28">
        <f>'A3'!B57</f>
        <v>11.447389878094905</v>
      </c>
      <c r="C23" s="28">
        <f>'A3'!C57</f>
        <v>8.445396944891252</v>
      </c>
      <c r="D23" s="28">
        <f>'A3'!D57</f>
        <v>4.1854411890006951</v>
      </c>
      <c r="E23" s="28">
        <f>'A3'!E57</f>
        <v>4.0096461874005058</v>
      </c>
      <c r="F23" s="16">
        <f>'A3'!F57</f>
        <v>2.9121258006126425</v>
      </c>
    </row>
    <row r="24" spans="1:8" x14ac:dyDescent="0.25">
      <c r="A24" s="13">
        <v>2025</v>
      </c>
      <c r="B24" s="28">
        <f>'A3'!B58</f>
        <v>5.9083302596618861</v>
      </c>
      <c r="C24" s="28">
        <f>'A3'!C58</f>
        <v>4.3589145522019361</v>
      </c>
      <c r="D24" s="28">
        <f>'A3'!D58</f>
        <v>2.1602277104519718</v>
      </c>
      <c r="E24" s="28">
        <f>'A3'!E58</f>
        <v>2.069494806400261</v>
      </c>
      <c r="F24" s="16">
        <f>'A3'!F58</f>
        <v>1.503032671283945</v>
      </c>
    </row>
    <row r="25" spans="1:8" x14ac:dyDescent="0.25">
      <c r="A25" s="13">
        <v>2026</v>
      </c>
      <c r="B25" s="28">
        <f>'A3'!B59</f>
        <v>2.954165129830943</v>
      </c>
      <c r="C25" s="28">
        <f>'A3'!C59</f>
        <v>2.1794572761009681</v>
      </c>
      <c r="D25" s="28">
        <f>'A3'!D59</f>
        <v>1.0801138552259859</v>
      </c>
      <c r="E25" s="28">
        <f>'A3'!E59</f>
        <v>1.0347474032001305</v>
      </c>
      <c r="F25" s="16">
        <f>'A3'!F59</f>
        <v>0.75151633564197251</v>
      </c>
    </row>
    <row r="26" spans="1:8" x14ac:dyDescent="0.25">
      <c r="A26" s="13">
        <v>2027</v>
      </c>
      <c r="B26" s="28">
        <f>'A3'!B60</f>
        <v>1.4770825649154715</v>
      </c>
      <c r="C26" s="28">
        <f>'A3'!C60</f>
        <v>1.089728638050484</v>
      </c>
      <c r="D26" s="28">
        <f>'A3'!D60</f>
        <v>0.54005692761299295</v>
      </c>
      <c r="E26" s="28">
        <f>'A3'!E60</f>
        <v>0.51737370160006524</v>
      </c>
      <c r="F26" s="16">
        <f>'A3'!F60</f>
        <v>0.37575816782098626</v>
      </c>
    </row>
    <row r="27" spans="1:8" x14ac:dyDescent="0.25">
      <c r="A27" s="13">
        <v>2028</v>
      </c>
      <c r="B27" s="28">
        <f>'A3'!B61</f>
        <v>0.36927064122886788</v>
      </c>
      <c r="C27" s="28">
        <f>'A3'!C61</f>
        <v>0.27243215951262101</v>
      </c>
      <c r="D27" s="28">
        <f>'A3'!D61</f>
        <v>0.13501423190324824</v>
      </c>
      <c r="E27" s="28">
        <f>'A3'!E61</f>
        <v>0.12934342540001631</v>
      </c>
      <c r="F27" s="16">
        <f>'A3'!F61</f>
        <v>9.3939541955246564E-2</v>
      </c>
    </row>
    <row r="29" spans="1:8" x14ac:dyDescent="0.25">
      <c r="A29" s="14" t="s">
        <v>113</v>
      </c>
      <c r="H29" s="14" t="s">
        <v>114</v>
      </c>
    </row>
    <row r="30" spans="1:8" x14ac:dyDescent="0.25">
      <c r="A30" s="57" t="s">
        <v>115</v>
      </c>
      <c r="H30" s="57" t="s">
        <v>116</v>
      </c>
    </row>
    <row r="32" spans="1:8" x14ac:dyDescent="0.25">
      <c r="A32" s="29"/>
      <c r="H32" s="29"/>
    </row>
    <row r="33" spans="1:13" x14ac:dyDescent="0.25">
      <c r="A33" s="12" t="s">
        <v>59</v>
      </c>
      <c r="B33" s="11">
        <v>12</v>
      </c>
      <c r="C33" s="11">
        <v>24</v>
      </c>
      <c r="D33" s="11">
        <v>36</v>
      </c>
      <c r="E33" s="11">
        <v>48</v>
      </c>
      <c r="F33" s="15" t="s">
        <v>94</v>
      </c>
      <c r="H33" s="12" t="s">
        <v>59</v>
      </c>
      <c r="I33" s="11">
        <v>12</v>
      </c>
      <c r="J33" s="11">
        <v>24</v>
      </c>
      <c r="K33" s="11">
        <v>36</v>
      </c>
      <c r="L33" s="11">
        <v>48</v>
      </c>
      <c r="M33" s="15" t="s">
        <v>94</v>
      </c>
    </row>
    <row r="34" spans="1:13" x14ac:dyDescent="0.25">
      <c r="A34" s="13">
        <v>2010</v>
      </c>
      <c r="B34">
        <f>B9*'A4'!I$32</f>
        <v>0</v>
      </c>
      <c r="C34">
        <f>C9*'A4'!J$32</f>
        <v>0</v>
      </c>
      <c r="D34">
        <f>D9*'A4'!K$32</f>
        <v>0</v>
      </c>
      <c r="E34" s="30">
        <f>E9*'A4'!L$32</f>
        <v>0</v>
      </c>
      <c r="F34" s="16">
        <f>F9*'A4'!M$32</f>
        <v>0</v>
      </c>
      <c r="H34" s="13">
        <v>2010</v>
      </c>
      <c r="I34">
        <f>B9*'A4'!I$47</f>
        <v>0</v>
      </c>
      <c r="J34">
        <f>C9*'A4'!J$47</f>
        <v>0</v>
      </c>
      <c r="K34">
        <f>D9*'A4'!K$47</f>
        <v>0</v>
      </c>
      <c r="L34" s="30">
        <f>E9*'A4'!L$47</f>
        <v>0</v>
      </c>
      <c r="M34" s="16">
        <f>F9*'A4'!M$47</f>
        <v>0</v>
      </c>
    </row>
    <row r="35" spans="1:13" x14ac:dyDescent="0.25">
      <c r="A35" s="13">
        <v>2011</v>
      </c>
      <c r="B35">
        <f>B10*'A4'!I$32</f>
        <v>0</v>
      </c>
      <c r="C35">
        <f>C10*'A4'!J$32</f>
        <v>0</v>
      </c>
      <c r="D35">
        <f>D10*'A4'!K$32</f>
        <v>0</v>
      </c>
      <c r="E35" s="31">
        <f>E10*'A4'!L$32</f>
        <v>0</v>
      </c>
      <c r="F35" s="16">
        <f>F10*'A4'!M$32</f>
        <v>0</v>
      </c>
      <c r="H35" s="13">
        <v>2011</v>
      </c>
      <c r="I35">
        <f>B10*'A4'!I$47</f>
        <v>0</v>
      </c>
      <c r="J35">
        <f>C10*'A4'!J$47</f>
        <v>0</v>
      </c>
      <c r="K35">
        <f>D10*'A4'!K$47</f>
        <v>0</v>
      </c>
      <c r="L35" s="31">
        <f>E10*'A4'!L$47</f>
        <v>0</v>
      </c>
      <c r="M35" s="16">
        <f>F10*'A4'!M$47</f>
        <v>0</v>
      </c>
    </row>
    <row r="36" spans="1:13" x14ac:dyDescent="0.25">
      <c r="A36" s="13">
        <v>2012</v>
      </c>
      <c r="B36">
        <f>B11*'A4'!I$32</f>
        <v>0</v>
      </c>
      <c r="C36">
        <f>C11*'A4'!J$32</f>
        <v>0</v>
      </c>
      <c r="D36">
        <f>D11*'A4'!K$32</f>
        <v>0</v>
      </c>
      <c r="E36" s="31">
        <f>E11*'A4'!L$32</f>
        <v>0</v>
      </c>
      <c r="F36" s="16">
        <f>F11*'A4'!M$32</f>
        <v>0</v>
      </c>
      <c r="H36" s="13">
        <v>2012</v>
      </c>
      <c r="I36">
        <f>B11*'A4'!I$47</f>
        <v>0</v>
      </c>
      <c r="J36">
        <f>C11*'A4'!J$47</f>
        <v>0</v>
      </c>
      <c r="K36">
        <f>D11*'A4'!K$47</f>
        <v>0</v>
      </c>
      <c r="L36" s="31">
        <f>E11*'A4'!L$47</f>
        <v>0</v>
      </c>
      <c r="M36" s="16">
        <f>F11*'A4'!M$47</f>
        <v>0</v>
      </c>
    </row>
    <row r="37" spans="1:13" x14ac:dyDescent="0.25">
      <c r="A37" s="13">
        <v>2013</v>
      </c>
      <c r="B37">
        <f>B12*'A4'!I$32</f>
        <v>0</v>
      </c>
      <c r="C37">
        <f>C12*'A4'!J$32</f>
        <v>0</v>
      </c>
      <c r="D37">
        <f>D12*'A4'!K$32</f>
        <v>0</v>
      </c>
      <c r="E37" s="31">
        <f>E12*'A4'!L$32</f>
        <v>0</v>
      </c>
      <c r="F37" s="16">
        <f>F12*'A4'!M$32</f>
        <v>0</v>
      </c>
      <c r="H37" s="13">
        <v>2013</v>
      </c>
      <c r="I37">
        <f>B12*'A4'!I$47</f>
        <v>0</v>
      </c>
      <c r="J37">
        <f>C12*'A4'!J$47</f>
        <v>0</v>
      </c>
      <c r="K37">
        <f>D12*'A4'!K$47</f>
        <v>0</v>
      </c>
      <c r="L37" s="31">
        <f>E12*'A4'!L$47</f>
        <v>0</v>
      </c>
      <c r="M37" s="16">
        <f>F12*'A4'!M$47</f>
        <v>0</v>
      </c>
    </row>
    <row r="38" spans="1:13" x14ac:dyDescent="0.25">
      <c r="A38" s="13">
        <v>2014</v>
      </c>
      <c r="B38">
        <f>B13*'A4'!I$32</f>
        <v>0</v>
      </c>
      <c r="C38">
        <f>C13*'A4'!J$32</f>
        <v>0</v>
      </c>
      <c r="D38">
        <f>D13*'A4'!K$32</f>
        <v>0</v>
      </c>
      <c r="E38" s="31">
        <f>E13*'A4'!L$32</f>
        <v>0</v>
      </c>
      <c r="F38" s="16">
        <f>F13*'A4'!M$32</f>
        <v>1</v>
      </c>
      <c r="H38" s="13">
        <v>2014</v>
      </c>
      <c r="I38">
        <f>B13*'A4'!I$47</f>
        <v>0</v>
      </c>
      <c r="J38">
        <f>C13*'A4'!J$47</f>
        <v>0</v>
      </c>
      <c r="K38">
        <f>D13*'A4'!K$47</f>
        <v>0</v>
      </c>
      <c r="L38" s="31">
        <f>E13*'A4'!L$47</f>
        <v>0</v>
      </c>
      <c r="M38" s="16">
        <f>F13*'A4'!M$47</f>
        <v>0</v>
      </c>
    </row>
    <row r="39" spans="1:13" x14ac:dyDescent="0.25">
      <c r="A39" s="13">
        <v>2015</v>
      </c>
      <c r="B39">
        <f>B14*'A4'!I$32</f>
        <v>0</v>
      </c>
      <c r="C39">
        <f>C14*'A4'!J$32</f>
        <v>0</v>
      </c>
      <c r="D39">
        <f>D14*'A4'!K$32</f>
        <v>0</v>
      </c>
      <c r="E39" s="31">
        <f>E14*'A4'!L$32</f>
        <v>0</v>
      </c>
      <c r="F39" s="16">
        <f>F14*'A4'!M$32</f>
        <v>2</v>
      </c>
      <c r="H39" s="13">
        <v>2015</v>
      </c>
      <c r="I39">
        <f>B14*'A4'!I$47</f>
        <v>0</v>
      </c>
      <c r="J39">
        <f>C14*'A4'!J$47</f>
        <v>0</v>
      </c>
      <c r="K39">
        <f>D14*'A4'!K$47</f>
        <v>0</v>
      </c>
      <c r="L39" s="31">
        <f>E14*'A4'!L$47</f>
        <v>0</v>
      </c>
      <c r="M39" s="16">
        <f>F14*'A4'!M$47</f>
        <v>0</v>
      </c>
    </row>
    <row r="40" spans="1:13" x14ac:dyDescent="0.25">
      <c r="A40" s="13">
        <v>2016</v>
      </c>
      <c r="B40">
        <f>B15*'A4'!I$32</f>
        <v>0</v>
      </c>
      <c r="C40">
        <f>C15*'A4'!J$32</f>
        <v>0</v>
      </c>
      <c r="D40">
        <f>D15*'A4'!K$32</f>
        <v>0</v>
      </c>
      <c r="E40" s="20">
        <f>E15*'A4'!L$32</f>
        <v>0</v>
      </c>
      <c r="F40" s="16">
        <f>F15*'A4'!M$32</f>
        <v>11</v>
      </c>
      <c r="H40" s="13">
        <v>2016</v>
      </c>
      <c r="I40">
        <f>B15*'A4'!I$47</f>
        <v>0</v>
      </c>
      <c r="J40">
        <f>C15*'A4'!J$47</f>
        <v>0</v>
      </c>
      <c r="K40">
        <f>D15*'A4'!K$47</f>
        <v>0</v>
      </c>
      <c r="L40" s="20">
        <f>E15*'A4'!L$47</f>
        <v>0</v>
      </c>
      <c r="M40" s="16">
        <f>F15*'A4'!M$47</f>
        <v>0</v>
      </c>
    </row>
    <row r="41" spans="1:13" x14ac:dyDescent="0.25">
      <c r="A41" s="13">
        <v>2017</v>
      </c>
      <c r="B41">
        <f>B16*'A4'!I$32</f>
        <v>0</v>
      </c>
      <c r="C41">
        <f>C16*'A4'!J$32</f>
        <v>0</v>
      </c>
      <c r="D41" s="20">
        <f>D16*'A4'!K$32</f>
        <v>0</v>
      </c>
      <c r="E41" s="28">
        <f>E16*'A4'!L$32</f>
        <v>14.616723971514253</v>
      </c>
      <c r="F41" s="16">
        <f>F16*'A4'!M$32</f>
        <v>13.04231054928249</v>
      </c>
      <c r="H41" s="13">
        <v>2017</v>
      </c>
      <c r="I41">
        <f>B16*'A4'!I$47</f>
        <v>0</v>
      </c>
      <c r="J41">
        <f>C16*'A4'!J$47</f>
        <v>0</v>
      </c>
      <c r="K41" s="20">
        <f>D16*'A4'!K$47</f>
        <v>0</v>
      </c>
      <c r="L41" s="28">
        <f>E16*'A4'!L$47</f>
        <v>2.9233447943028508</v>
      </c>
      <c r="M41" s="16">
        <f>F16*'A4'!M$47</f>
        <v>0</v>
      </c>
    </row>
    <row r="42" spans="1:13" x14ac:dyDescent="0.25">
      <c r="A42" s="13">
        <v>2018</v>
      </c>
      <c r="B42">
        <f>B17*'A4'!I$32</f>
        <v>0</v>
      </c>
      <c r="C42" s="20">
        <f>C17*'A4'!J$32</f>
        <v>0</v>
      </c>
      <c r="D42" s="28">
        <f>D17*'A4'!K$32</f>
        <v>9.7055794869475829</v>
      </c>
      <c r="E42" s="28">
        <f>E17*'A4'!L$32</f>
        <v>12.047152010478236</v>
      </c>
      <c r="F42" s="16">
        <f>F17*'A4'!M$32</f>
        <v>10.749515285455075</v>
      </c>
      <c r="H42" s="13">
        <v>2018</v>
      </c>
      <c r="I42">
        <f>B17*'A4'!I$47</f>
        <v>0</v>
      </c>
      <c r="J42" s="20">
        <f>C17*'A4'!J$47</f>
        <v>0</v>
      </c>
      <c r="K42" s="28">
        <f>D17*'A4'!K$47</f>
        <v>4.3576071165887109</v>
      </c>
      <c r="L42" s="28">
        <f>E17*'A4'!L$47</f>
        <v>2.4094304020956474</v>
      </c>
      <c r="M42" s="16">
        <f>F17*'A4'!M$47</f>
        <v>0</v>
      </c>
    </row>
    <row r="43" spans="1:13" x14ac:dyDescent="0.25">
      <c r="A43" s="13">
        <v>2019</v>
      </c>
      <c r="B43" s="20">
        <f>B18*'A4'!I$32</f>
        <v>0</v>
      </c>
      <c r="C43" s="28">
        <f>C18*'A4'!J$32</f>
        <v>7.2362624767098671</v>
      </c>
      <c r="D43" s="28">
        <f>D18*'A4'!K$32</f>
        <v>8.0684336331716935</v>
      </c>
      <c r="E43" s="28">
        <f>E18*'A4'!L$32</f>
        <v>10.015027603039561</v>
      </c>
      <c r="F43" s="16">
        <f>F18*'A4'!M$32</f>
        <v>8.9362774047751543</v>
      </c>
      <c r="H43" s="13">
        <v>2019</v>
      </c>
      <c r="I43" s="20">
        <f>B18*'A4'!I$47</f>
        <v>0</v>
      </c>
      <c r="J43" s="28">
        <f>C18*'A4'!J$47</f>
        <v>12.116532519142103</v>
      </c>
      <c r="K43" s="28">
        <f>D18*'A4'!K$47</f>
        <v>3.6225620393832094</v>
      </c>
      <c r="L43" s="28">
        <f>E18*'A4'!L$47</f>
        <v>2.0030055206079127</v>
      </c>
      <c r="M43" s="16">
        <f>F18*'A4'!M$47</f>
        <v>0</v>
      </c>
    </row>
    <row r="44" spans="1:13" x14ac:dyDescent="0.25">
      <c r="A44" s="13">
        <v>2020</v>
      </c>
      <c r="B44" s="28">
        <f>B19*'A4'!I$32</f>
        <v>0.85979432883139384</v>
      </c>
      <c r="C44" s="28">
        <f>C19*'A4'!J$32</f>
        <v>7.9111468658470203</v>
      </c>
      <c r="D44" s="28">
        <f>D19*'A4'!K$32</f>
        <v>8.8209298176788842</v>
      </c>
      <c r="E44" s="28">
        <f>E19*'A4'!L$32</f>
        <v>10.949071359443241</v>
      </c>
      <c r="F44" s="16">
        <f>F19*'A4'!M$32</f>
        <v>9.7697123633456329</v>
      </c>
      <c r="H44" s="13">
        <v>2020</v>
      </c>
      <c r="I44" s="28">
        <f>B19*'A4'!I$47</f>
        <v>23.930942152473797</v>
      </c>
      <c r="J44" s="28">
        <f>C19*'A4'!J$47</f>
        <v>13.246571496301987</v>
      </c>
      <c r="K44" s="28">
        <f>D19*'A4'!K$47</f>
        <v>3.960417469161948</v>
      </c>
      <c r="L44" s="28">
        <f>E19*'A4'!L$47</f>
        <v>2.1898142718886482</v>
      </c>
      <c r="M44" s="16">
        <f>F19*'A4'!M$47</f>
        <v>0</v>
      </c>
    </row>
    <row r="45" spans="1:13" x14ac:dyDescent="0.25">
      <c r="A45" s="13">
        <v>2021</v>
      </c>
      <c r="B45" s="28">
        <f>B20*'A4'!I$32</f>
        <v>0.7027165187564276</v>
      </c>
      <c r="C45" s="28">
        <f>C20*'A4'!J$32</f>
        <v>6.4658411884326608</v>
      </c>
      <c r="D45" s="28">
        <f>D20*'A4'!K$32</f>
        <v>7.2094137932952425</v>
      </c>
      <c r="E45" s="28">
        <f>E20*'A4'!L$32</f>
        <v>8.9487602456988036</v>
      </c>
      <c r="F45" s="16">
        <f>F20*'A4'!M$32</f>
        <v>7.9848610661959469</v>
      </c>
      <c r="H45" s="13">
        <v>2021</v>
      </c>
      <c r="I45" s="28">
        <f>B20*'A4'!I$47</f>
        <v>19.558943105387236</v>
      </c>
      <c r="J45" s="28">
        <f>C20*'A4'!J$47</f>
        <v>10.826524780631432</v>
      </c>
      <c r="K45" s="28">
        <f>D20*'A4'!K$47</f>
        <v>3.2368796622958231</v>
      </c>
      <c r="L45" s="28">
        <f>E20*'A4'!L$47</f>
        <v>1.7897520491397607</v>
      </c>
      <c r="M45" s="16">
        <f>F20*'A4'!M$47</f>
        <v>0</v>
      </c>
    </row>
    <row r="46" spans="1:13" x14ac:dyDescent="0.25">
      <c r="A46" s="13">
        <v>2022</v>
      </c>
      <c r="B46" s="28">
        <f>B21*'A4'!I$32</f>
        <v>0.57044046816698246</v>
      </c>
      <c r="C46" s="28">
        <f>C21*'A4'!J$32</f>
        <v>5.248741670610042</v>
      </c>
      <c r="D46" s="28">
        <f>D21*'A4'!K$32</f>
        <v>5.8523476674984911</v>
      </c>
      <c r="E46" s="28">
        <f>E21*'A4'!L$32</f>
        <v>7.2642877288613814</v>
      </c>
      <c r="F46" s="16">
        <f>F21*'A4'!M$32</f>
        <v>6.4818283949120072</v>
      </c>
      <c r="H46" s="13">
        <v>2022</v>
      </c>
      <c r="I46" s="28">
        <f>B21*'A4'!I$47</f>
        <v>15.877259697314345</v>
      </c>
      <c r="J46" s="28">
        <f>C21*'A4'!J$47</f>
        <v>8.7885907042772811</v>
      </c>
      <c r="K46" s="28">
        <f>D21*'A4'!K$47</f>
        <v>2.6275846670401388</v>
      </c>
      <c r="L46" s="28">
        <f>E21*'A4'!L$47</f>
        <v>1.4528575457722763</v>
      </c>
      <c r="M46" s="16">
        <f>F21*'A4'!M$47</f>
        <v>0</v>
      </c>
    </row>
    <row r="47" spans="1:13" x14ac:dyDescent="0.25">
      <c r="A47" s="13">
        <v>2023</v>
      </c>
      <c r="B47" s="28">
        <f>B22*'A4'!I$32</f>
        <v>0.41336265809201628</v>
      </c>
      <c r="C47" s="28">
        <f>C22*'A4'!J$32</f>
        <v>3.8034359931956829</v>
      </c>
      <c r="D47" s="28">
        <f>D22*'A4'!K$32</f>
        <v>4.2408316431148485</v>
      </c>
      <c r="E47" s="28">
        <f>E22*'A4'!L$32</f>
        <v>5.2639766151169427</v>
      </c>
      <c r="F47" s="16">
        <f>F22*'A4'!M$32</f>
        <v>4.6969770977623284</v>
      </c>
      <c r="H47" s="13">
        <v>2023</v>
      </c>
      <c r="I47" s="28">
        <f>B22*'A4'!I$47</f>
        <v>11.505260650227786</v>
      </c>
      <c r="J47" s="28">
        <f>C22*'A4'!J$47</f>
        <v>6.3685439886067252</v>
      </c>
      <c r="K47" s="28">
        <f>D22*'A4'!K$47</f>
        <v>1.9040468601740135</v>
      </c>
      <c r="L47" s="28">
        <f>E22*'A4'!L$47</f>
        <v>1.0527953230233886</v>
      </c>
      <c r="M47" s="16">
        <f>F22*'A4'!M$47</f>
        <v>0</v>
      </c>
    </row>
    <row r="48" spans="1:13" x14ac:dyDescent="0.25">
      <c r="A48" s="13">
        <v>2024</v>
      </c>
      <c r="B48" s="28">
        <f>B23*'A4'!I$32</f>
        <v>0.25628484801705009</v>
      </c>
      <c r="C48" s="28">
        <f>C23*'A4'!J$32</f>
        <v>2.3581303157813234</v>
      </c>
      <c r="D48" s="28">
        <f>D23*'A4'!K$32</f>
        <v>2.6293156187312059</v>
      </c>
      <c r="E48" s="28">
        <f>E23*'A4'!L$32</f>
        <v>3.2636655013725049</v>
      </c>
      <c r="F48" s="16">
        <f>F23*'A4'!M$32</f>
        <v>2.9121258006126425</v>
      </c>
      <c r="H48" s="13">
        <v>2024</v>
      </c>
      <c r="I48" s="28">
        <f>B23*'A4'!I$47</f>
        <v>7.1332616031412277</v>
      </c>
      <c r="J48" s="28">
        <f>C23*'A4'!J$47</f>
        <v>3.9484972729361698</v>
      </c>
      <c r="K48" s="28">
        <f>D23*'A4'!K$47</f>
        <v>1.1805090533078884</v>
      </c>
      <c r="L48" s="28">
        <f>E23*'A4'!L$47</f>
        <v>0.65273310027450104</v>
      </c>
      <c r="M48" s="16">
        <f>F23*'A4'!M$47</f>
        <v>0</v>
      </c>
    </row>
    <row r="49" spans="1:13" x14ac:dyDescent="0.25">
      <c r="A49" s="13">
        <v>2025</v>
      </c>
      <c r="B49" s="28">
        <f>B24*'A4'!I$32</f>
        <v>0.13227605058944519</v>
      </c>
      <c r="C49" s="28">
        <f>C24*'A4'!J$32</f>
        <v>1.2170995178226185</v>
      </c>
      <c r="D49" s="28">
        <f>D24*'A4'!K$32</f>
        <v>1.3570661257967516</v>
      </c>
      <c r="E49" s="28">
        <f>E24*'A4'!L$32</f>
        <v>1.6844725168374217</v>
      </c>
      <c r="F49" s="16">
        <f>F24*'A4'!M$32</f>
        <v>1.503032671283945</v>
      </c>
      <c r="H49" s="13">
        <v>2025</v>
      </c>
      <c r="I49" s="28">
        <f>B24*'A4'!I$47</f>
        <v>3.6816834080728915</v>
      </c>
      <c r="J49" s="28">
        <f>C24*'A4'!J$47</f>
        <v>2.0379340763541518</v>
      </c>
      <c r="K49" s="28">
        <f>D24*'A4'!K$47</f>
        <v>0.60929499525568431</v>
      </c>
      <c r="L49" s="28">
        <f>E24*'A4'!L$47</f>
        <v>0.33689450336748439</v>
      </c>
      <c r="M49" s="16">
        <f>F24*'A4'!M$47</f>
        <v>0</v>
      </c>
    </row>
    <row r="50" spans="1:13" x14ac:dyDescent="0.25">
      <c r="A50" s="13">
        <v>2026</v>
      </c>
      <c r="B50" s="28">
        <f>B25*'A4'!I$32</f>
        <v>6.6138025294722597E-2</v>
      </c>
      <c r="C50" s="28">
        <f>C25*'A4'!J$32</f>
        <v>0.60854975891130925</v>
      </c>
      <c r="D50" s="28">
        <f>D25*'A4'!K$32</f>
        <v>0.67853306289837578</v>
      </c>
      <c r="E50" s="28">
        <f>E25*'A4'!L$32</f>
        <v>0.84223625841871086</v>
      </c>
      <c r="F50" s="16">
        <f>F25*'A4'!M$32</f>
        <v>0.75151633564197251</v>
      </c>
      <c r="H50" s="13">
        <v>2026</v>
      </c>
      <c r="I50" s="28">
        <f>B25*'A4'!I$47</f>
        <v>1.8408417040364458</v>
      </c>
      <c r="J50" s="28">
        <f>C25*'A4'!J$47</f>
        <v>1.0189670381770759</v>
      </c>
      <c r="K50" s="28">
        <f>D25*'A4'!K$47</f>
        <v>0.30464749762784216</v>
      </c>
      <c r="L50" s="28">
        <f>E25*'A4'!L$47</f>
        <v>0.16844725168374219</v>
      </c>
      <c r="M50" s="16">
        <f>F25*'A4'!M$47</f>
        <v>0</v>
      </c>
    </row>
    <row r="51" spans="1:13" x14ac:dyDescent="0.25">
      <c r="A51" s="13">
        <v>2027</v>
      </c>
      <c r="B51" s="28">
        <f>B26*'A4'!I$32</f>
        <v>3.3069012647361298E-2</v>
      </c>
      <c r="C51" s="28">
        <f>C26*'A4'!J$32</f>
        <v>0.30427487945565462</v>
      </c>
      <c r="D51" s="28">
        <f>D26*'A4'!K$32</f>
        <v>0.33926653144918789</v>
      </c>
      <c r="E51" s="28">
        <f>E26*'A4'!L$32</f>
        <v>0.42111812920935543</v>
      </c>
      <c r="F51" s="16">
        <f>F26*'A4'!M$32</f>
        <v>0.37575816782098626</v>
      </c>
      <c r="H51" s="13">
        <v>2027</v>
      </c>
      <c r="I51" s="28">
        <f>B26*'A4'!I$47</f>
        <v>0.92042085201822288</v>
      </c>
      <c r="J51" s="28">
        <f>C26*'A4'!J$47</f>
        <v>0.50948351908853795</v>
      </c>
      <c r="K51" s="28">
        <f>D26*'A4'!K$47</f>
        <v>0.15232374881392108</v>
      </c>
      <c r="L51" s="28">
        <f>E26*'A4'!L$47</f>
        <v>8.4223625841871097E-2</v>
      </c>
      <c r="M51" s="16">
        <f>F26*'A4'!M$47</f>
        <v>0</v>
      </c>
    </row>
    <row r="52" spans="1:13" x14ac:dyDescent="0.25">
      <c r="A52" s="13">
        <v>2028</v>
      </c>
      <c r="B52" s="28">
        <f>B27*'A4'!I$32</f>
        <v>8.2672531618403246E-3</v>
      </c>
      <c r="C52" s="28">
        <f>C27*'A4'!J$32</f>
        <v>7.6068719863913656E-2</v>
      </c>
      <c r="D52" s="28">
        <f>D27*'A4'!K$32</f>
        <v>8.4816632862296973E-2</v>
      </c>
      <c r="E52" s="28">
        <f>E27*'A4'!L$32</f>
        <v>0.10527953230233886</v>
      </c>
      <c r="F52" s="16">
        <f>F27*'A4'!M$32</f>
        <v>9.3939541955246564E-2</v>
      </c>
      <c r="H52" s="13">
        <v>2028</v>
      </c>
      <c r="I52" s="28">
        <f>B27*'A4'!I$47</f>
        <v>0.23010521300455572</v>
      </c>
      <c r="J52" s="28">
        <f>C27*'A4'!J$47</f>
        <v>0.12737087977213449</v>
      </c>
      <c r="K52" s="28">
        <f>D27*'A4'!K$47</f>
        <v>3.808093720348027E-2</v>
      </c>
      <c r="L52" s="28">
        <f>E27*'A4'!L$47</f>
        <v>2.1055906460467774E-2</v>
      </c>
      <c r="M52" s="16">
        <f>F27*'A4'!M$47</f>
        <v>0</v>
      </c>
    </row>
  </sheetData>
  <pageMargins left="0.7" right="0.7" top="0.75" bottom="0.75" header="0.3" footer="0.3"/>
  <pageSetup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58"/>
  <sheetViews>
    <sheetView showGridLines="0" zoomScaleNormal="100" workbookViewId="0"/>
  </sheetViews>
  <sheetFormatPr defaultRowHeight="15" x14ac:dyDescent="0.25"/>
  <cols>
    <col min="2" max="6" width="9.140625" customWidth="1"/>
    <col min="9" max="13" width="9.140625" customWidth="1"/>
  </cols>
  <sheetData>
    <row r="1" spans="1:6" x14ac:dyDescent="0.25">
      <c r="A1" s="53" t="s">
        <v>117</v>
      </c>
    </row>
    <row r="2" spans="1:6" x14ac:dyDescent="0.25">
      <c r="A2" s="53" t="s">
        <v>1</v>
      </c>
    </row>
    <row r="4" spans="1:6" x14ac:dyDescent="0.25">
      <c r="A4" s="14" t="s">
        <v>118</v>
      </c>
    </row>
    <row r="5" spans="1:6" x14ac:dyDescent="0.25">
      <c r="A5" s="56" t="s">
        <v>119</v>
      </c>
    </row>
    <row r="7" spans="1:6" x14ac:dyDescent="0.25">
      <c r="A7" s="12" t="s">
        <v>59</v>
      </c>
      <c r="B7" s="11">
        <v>12</v>
      </c>
      <c r="C7" s="11">
        <v>24</v>
      </c>
      <c r="D7" s="11">
        <v>36</v>
      </c>
      <c r="E7" s="11">
        <v>48</v>
      </c>
      <c r="F7" s="15" t="s">
        <v>94</v>
      </c>
    </row>
    <row r="8" spans="1:6" x14ac:dyDescent="0.25">
      <c r="A8" s="13">
        <v>2010</v>
      </c>
      <c r="B8" s="33">
        <f>'A4'!B22</f>
        <v>0</v>
      </c>
      <c r="C8" s="33">
        <f>'A4'!C22</f>
        <v>1</v>
      </c>
      <c r="D8" s="33">
        <f>'A4'!D22</f>
        <v>0</v>
      </c>
      <c r="E8" s="33">
        <f>'A4'!E22</f>
        <v>2</v>
      </c>
      <c r="F8" s="33">
        <f>'A4'!F22</f>
        <v>0</v>
      </c>
    </row>
    <row r="9" spans="1:6" x14ac:dyDescent="0.25">
      <c r="A9" s="13">
        <v>2011</v>
      </c>
      <c r="B9" s="33">
        <f>'A4'!B23</f>
        <v>0</v>
      </c>
      <c r="C9" s="33">
        <f>'A4'!C23</f>
        <v>1</v>
      </c>
      <c r="D9" s="33">
        <f>'A4'!D23</f>
        <v>1</v>
      </c>
      <c r="E9" s="33">
        <f>'A4'!E23</f>
        <v>2</v>
      </c>
      <c r="F9" s="33">
        <f>'A4'!F23</f>
        <v>4</v>
      </c>
    </row>
    <row r="10" spans="1:6" x14ac:dyDescent="0.25">
      <c r="A10" s="13">
        <v>2012</v>
      </c>
      <c r="B10" s="33">
        <f>'A4'!B24</f>
        <v>0</v>
      </c>
      <c r="C10" s="33">
        <f>'A4'!C24</f>
        <v>3</v>
      </c>
      <c r="D10" s="33">
        <f>'A4'!D24</f>
        <v>4</v>
      </c>
      <c r="E10" s="33">
        <f>'A4'!E24</f>
        <v>2</v>
      </c>
      <c r="F10" s="33">
        <f>'A4'!F24</f>
        <v>1</v>
      </c>
    </row>
    <row r="11" spans="1:6" x14ac:dyDescent="0.25">
      <c r="A11" s="13">
        <v>2013</v>
      </c>
      <c r="B11" s="33">
        <f>'A4'!B25</f>
        <v>0</v>
      </c>
      <c r="C11" s="33">
        <f>'A4'!C25</f>
        <v>4</v>
      </c>
      <c r="D11" s="33">
        <f>'A4'!D25</f>
        <v>4</v>
      </c>
      <c r="E11" s="33">
        <f>'A4'!E25</f>
        <v>4</v>
      </c>
      <c r="F11" s="33">
        <f>'A4'!F25</f>
        <v>3</v>
      </c>
    </row>
    <row r="12" spans="1:6" x14ac:dyDescent="0.25">
      <c r="A12" s="13">
        <v>2014</v>
      </c>
      <c r="B12" s="33">
        <f>'A4'!B26</f>
        <v>1</v>
      </c>
      <c r="C12" s="33">
        <f>'A4'!C26</f>
        <v>2</v>
      </c>
      <c r="D12" s="33">
        <f>'A4'!D26</f>
        <v>6</v>
      </c>
      <c r="E12" s="33">
        <f>'A4'!E26</f>
        <v>6</v>
      </c>
      <c r="F12" s="33">
        <f>'A4'!F26</f>
        <v>9</v>
      </c>
    </row>
    <row r="13" spans="1:6" x14ac:dyDescent="0.25">
      <c r="A13" s="13">
        <v>2015</v>
      </c>
      <c r="B13" s="33">
        <f>'A4'!B27</f>
        <v>1</v>
      </c>
      <c r="C13" s="33">
        <f>'A4'!C27</f>
        <v>8</v>
      </c>
      <c r="D13" s="33">
        <f>'A4'!D27</f>
        <v>8</v>
      </c>
      <c r="E13" s="33">
        <f>'A4'!E27</f>
        <v>10</v>
      </c>
      <c r="F13" s="33">
        <f>'A4'!F27</f>
        <v>3</v>
      </c>
    </row>
    <row r="14" spans="1:6" x14ac:dyDescent="0.25">
      <c r="A14" s="13">
        <v>2016</v>
      </c>
      <c r="B14" s="33">
        <f>'A4'!B28</f>
        <v>1</v>
      </c>
      <c r="C14" s="33">
        <f>'A4'!C28</f>
        <v>6</v>
      </c>
      <c r="D14" s="33">
        <f>'A4'!D28</f>
        <v>11</v>
      </c>
      <c r="E14" s="33">
        <f>'A4'!E28</f>
        <v>9</v>
      </c>
      <c r="F14" s="33"/>
    </row>
    <row r="15" spans="1:6" x14ac:dyDescent="0.25">
      <c r="A15" s="13">
        <v>2017</v>
      </c>
      <c r="B15" s="33">
        <f>'A4'!B29</f>
        <v>0</v>
      </c>
      <c r="C15" s="33">
        <f>'A4'!C29</f>
        <v>15</v>
      </c>
      <c r="D15" s="33">
        <f>'A4'!D29</f>
        <v>15</v>
      </c>
      <c r="E15" s="33"/>
      <c r="F15" s="33"/>
    </row>
    <row r="16" spans="1:6" x14ac:dyDescent="0.25">
      <c r="A16" s="13">
        <v>2018</v>
      </c>
      <c r="B16" s="33">
        <f>'A4'!B30</f>
        <v>1</v>
      </c>
      <c r="C16" s="33">
        <f>'A4'!C30</f>
        <v>3</v>
      </c>
      <c r="D16" s="33"/>
      <c r="E16" s="33"/>
      <c r="F16" s="33"/>
    </row>
    <row r="17" spans="1:13" x14ac:dyDescent="0.25">
      <c r="A17" s="13">
        <v>2019</v>
      </c>
      <c r="B17" s="33">
        <f>'A4'!B31</f>
        <v>2</v>
      </c>
      <c r="C17" s="33"/>
      <c r="D17" s="33"/>
      <c r="E17" s="33"/>
      <c r="F17" s="33"/>
    </row>
    <row r="19" spans="1:13" x14ac:dyDescent="0.25">
      <c r="A19" s="14" t="s">
        <v>120</v>
      </c>
      <c r="H19" s="14" t="s">
        <v>121</v>
      </c>
    </row>
    <row r="21" spans="1:13" x14ac:dyDescent="0.25">
      <c r="A21" s="12" t="s">
        <v>59</v>
      </c>
      <c r="B21" s="11">
        <v>12</v>
      </c>
      <c r="C21" s="11">
        <v>24</v>
      </c>
      <c r="D21" s="11">
        <v>36</v>
      </c>
      <c r="E21" s="11">
        <v>48</v>
      </c>
      <c r="F21" s="15" t="s">
        <v>94</v>
      </c>
      <c r="H21" s="12" t="s">
        <v>59</v>
      </c>
      <c r="I21" s="11">
        <v>12</v>
      </c>
      <c r="J21" s="11">
        <v>24</v>
      </c>
      <c r="K21" s="11">
        <v>36</v>
      </c>
      <c r="L21" s="11">
        <v>48</v>
      </c>
      <c r="M21" s="15" t="s">
        <v>94</v>
      </c>
    </row>
    <row r="22" spans="1:13" x14ac:dyDescent="0.25">
      <c r="A22" s="13">
        <v>2010</v>
      </c>
      <c r="B22" s="33">
        <f>pivots!C68</f>
        <v>0</v>
      </c>
      <c r="C22" s="33">
        <f>pivots!D68</f>
        <v>38.431900757727746</v>
      </c>
      <c r="D22" s="33">
        <f>pivots!E68</f>
        <v>0</v>
      </c>
      <c r="E22" s="33">
        <f>pivots!F68</f>
        <v>136.60957446820981</v>
      </c>
      <c r="F22" s="33">
        <f>SUM(pivots!G68:H68)</f>
        <v>0</v>
      </c>
      <c r="H22" s="13">
        <v>2010</v>
      </c>
      <c r="I22" s="34">
        <f t="shared" ref="I22:M27" si="0">IFERROR(B22/B8, 0)</f>
        <v>0</v>
      </c>
      <c r="J22" s="34">
        <f t="shared" si="0"/>
        <v>38.431900757727746</v>
      </c>
      <c r="K22" s="34">
        <f t="shared" si="0"/>
        <v>0</v>
      </c>
      <c r="L22" s="34">
        <f t="shared" si="0"/>
        <v>68.304787234104907</v>
      </c>
      <c r="M22" s="34">
        <f t="shared" si="0"/>
        <v>0</v>
      </c>
    </row>
    <row r="23" spans="1:13" x14ac:dyDescent="0.25">
      <c r="A23" s="13">
        <v>2011</v>
      </c>
      <c r="B23" s="33">
        <f>pivots!C69</f>
        <v>0</v>
      </c>
      <c r="C23" s="33">
        <f>pivots!D69</f>
        <v>28.638134457640255</v>
      </c>
      <c r="D23" s="33">
        <f>pivots!E69</f>
        <v>51.38862770880538</v>
      </c>
      <c r="E23" s="33">
        <f>pivots!F69</f>
        <v>170.27446683188626</v>
      </c>
      <c r="F23" s="33">
        <f>SUM(pivots!G69:H69)</f>
        <v>239.27017761603358</v>
      </c>
      <c r="H23" s="13">
        <v>2011</v>
      </c>
      <c r="I23" s="34">
        <f t="shared" si="0"/>
        <v>0</v>
      </c>
      <c r="J23" s="34">
        <f t="shared" si="0"/>
        <v>28.638134457640255</v>
      </c>
      <c r="K23" s="34">
        <f t="shared" si="0"/>
        <v>51.38862770880538</v>
      </c>
      <c r="L23" s="34">
        <f t="shared" si="0"/>
        <v>85.137233415943129</v>
      </c>
      <c r="M23" s="34">
        <f t="shared" si="0"/>
        <v>59.817544404008395</v>
      </c>
    </row>
    <row r="24" spans="1:13" x14ac:dyDescent="0.25">
      <c r="A24" s="13">
        <v>2012</v>
      </c>
      <c r="B24" s="33">
        <f>pivots!C70</f>
        <v>0</v>
      </c>
      <c r="C24" s="33">
        <f>pivots!D70</f>
        <v>107.50497174144496</v>
      </c>
      <c r="D24" s="33">
        <f>pivots!E70</f>
        <v>297.3444160199723</v>
      </c>
      <c r="E24" s="33">
        <f>pivots!F70</f>
        <v>239.3611791588061</v>
      </c>
      <c r="F24" s="33">
        <f>SUM(pivots!G70:H70)</f>
        <v>68.814651047995355</v>
      </c>
      <c r="H24" s="13">
        <v>2012</v>
      </c>
      <c r="I24" s="34">
        <f t="shared" si="0"/>
        <v>0</v>
      </c>
      <c r="J24" s="34">
        <f t="shared" si="0"/>
        <v>35.834990580481652</v>
      </c>
      <c r="K24" s="34">
        <f t="shared" si="0"/>
        <v>74.336104004993075</v>
      </c>
      <c r="L24" s="34">
        <f t="shared" si="0"/>
        <v>119.68058957940305</v>
      </c>
      <c r="M24" s="34">
        <f t="shared" si="0"/>
        <v>68.814651047995355</v>
      </c>
    </row>
    <row r="25" spans="1:13" x14ac:dyDescent="0.25">
      <c r="A25" s="13">
        <v>2013</v>
      </c>
      <c r="B25" s="33">
        <f>pivots!C71</f>
        <v>0</v>
      </c>
      <c r="C25" s="33">
        <f>pivots!D71</f>
        <v>188.00450214238691</v>
      </c>
      <c r="D25" s="33">
        <f>pivots!E71</f>
        <v>122.61390807540579</v>
      </c>
      <c r="E25" s="33">
        <f>pivots!F71</f>
        <v>204.11507970430759</v>
      </c>
      <c r="F25" s="33">
        <f>SUM(pivots!G71:H71)</f>
        <v>366.12409201828376</v>
      </c>
      <c r="H25" s="13">
        <v>2013</v>
      </c>
      <c r="I25" s="34">
        <f t="shared" si="0"/>
        <v>0</v>
      </c>
      <c r="J25" s="34">
        <f t="shared" si="0"/>
        <v>47.001125535596728</v>
      </c>
      <c r="K25" s="34">
        <f t="shared" si="0"/>
        <v>30.653477018851447</v>
      </c>
      <c r="L25" s="34">
        <f t="shared" si="0"/>
        <v>51.028769926076897</v>
      </c>
      <c r="M25" s="34">
        <f t="shared" si="0"/>
        <v>122.04136400609458</v>
      </c>
    </row>
    <row r="26" spans="1:13" x14ac:dyDescent="0.25">
      <c r="A26" s="13">
        <v>2014</v>
      </c>
      <c r="B26" s="33">
        <f>pivots!C72</f>
        <v>11.159611919689784</v>
      </c>
      <c r="C26" s="33">
        <f>pivots!D72</f>
        <v>49.907370026951753</v>
      </c>
      <c r="D26" s="33">
        <f>pivots!E72</f>
        <v>220.32320726477147</v>
      </c>
      <c r="E26" s="33">
        <f>pivots!F72</f>
        <v>465.67094168882056</v>
      </c>
      <c r="F26" s="33">
        <f>SUM(pivots!G72:H72)</f>
        <v>843.2208984999354</v>
      </c>
      <c r="H26" s="13">
        <v>2014</v>
      </c>
      <c r="I26" s="34">
        <f t="shared" si="0"/>
        <v>11.159611919689784</v>
      </c>
      <c r="J26" s="34">
        <f t="shared" si="0"/>
        <v>24.953685013475877</v>
      </c>
      <c r="K26" s="34">
        <f t="shared" si="0"/>
        <v>36.720534544128576</v>
      </c>
      <c r="L26" s="34">
        <f t="shared" si="0"/>
        <v>77.611823614803427</v>
      </c>
      <c r="M26" s="34">
        <f t="shared" si="0"/>
        <v>93.691210944437273</v>
      </c>
    </row>
    <row r="27" spans="1:13" x14ac:dyDescent="0.25">
      <c r="A27" s="13">
        <v>2015</v>
      </c>
      <c r="B27" s="33">
        <f>pivots!C73</f>
        <v>10.1250220780466</v>
      </c>
      <c r="C27" s="33">
        <f>pivots!D73</f>
        <v>250.66596207296084</v>
      </c>
      <c r="D27" s="33">
        <f>pivots!E73</f>
        <v>388.2506085887112</v>
      </c>
      <c r="E27" s="33">
        <f>pivots!F73</f>
        <v>938.8660443269564</v>
      </c>
      <c r="F27" s="33">
        <f>SUM(pivots!G73:H73)</f>
        <v>453.3880870816281</v>
      </c>
      <c r="H27" s="13">
        <v>2015</v>
      </c>
      <c r="I27" s="34">
        <f t="shared" si="0"/>
        <v>10.1250220780466</v>
      </c>
      <c r="J27" s="34">
        <f t="shared" si="0"/>
        <v>31.333245259120105</v>
      </c>
      <c r="K27" s="34">
        <f t="shared" si="0"/>
        <v>48.5313260735889</v>
      </c>
      <c r="L27" s="34">
        <f t="shared" si="0"/>
        <v>93.886604432695634</v>
      </c>
      <c r="M27" s="34">
        <f t="shared" si="0"/>
        <v>151.1293623605427</v>
      </c>
    </row>
    <row r="28" spans="1:13" x14ac:dyDescent="0.25">
      <c r="A28" s="13">
        <v>2016</v>
      </c>
      <c r="B28" s="33">
        <f>pivots!C74</f>
        <v>8.166198691560032</v>
      </c>
      <c r="C28" s="33">
        <f>pivots!D74</f>
        <v>193.42977005156817</v>
      </c>
      <c r="D28" s="33">
        <f>pivots!E74</f>
        <v>742.10703156147599</v>
      </c>
      <c r="E28" s="33">
        <f>pivots!F74</f>
        <v>534.14847830773772</v>
      </c>
      <c r="F28" s="33"/>
      <c r="H28" s="13">
        <v>2016</v>
      </c>
      <c r="I28" s="34">
        <f>IFERROR(B28/B14, 0)</f>
        <v>8.166198691560032</v>
      </c>
      <c r="J28" s="34">
        <f>IFERROR(C28/C14, 0)</f>
        <v>32.238295008594697</v>
      </c>
      <c r="K28" s="34">
        <f>IFERROR(D28/D14, 0)</f>
        <v>67.464275596497814</v>
      </c>
      <c r="L28" s="34">
        <f>IFERROR(E28/E14, 0)</f>
        <v>59.349830923081967</v>
      </c>
      <c r="M28" s="34"/>
    </row>
    <row r="29" spans="1:13" x14ac:dyDescent="0.25">
      <c r="A29" s="13">
        <v>2017</v>
      </c>
      <c r="B29" s="33">
        <f>pivots!C75</f>
        <v>0</v>
      </c>
      <c r="C29" s="33">
        <f>pivots!D75</f>
        <v>651.66539526275085</v>
      </c>
      <c r="D29" s="33">
        <f>pivots!E75</f>
        <v>554.41601502500612</v>
      </c>
      <c r="E29" s="33"/>
      <c r="F29" s="33"/>
      <c r="H29" s="13">
        <v>2017</v>
      </c>
      <c r="I29" s="34">
        <f>IFERROR(B29/B15, 0)</f>
        <v>0</v>
      </c>
      <c r="J29" s="34">
        <f>IFERROR(C29/C15, 0)</f>
        <v>43.444359684183389</v>
      </c>
      <c r="K29" s="34">
        <f>IFERROR(D29/D15, 0)</f>
        <v>36.96106766833374</v>
      </c>
      <c r="L29" s="34"/>
      <c r="M29" s="34"/>
    </row>
    <row r="30" spans="1:13" x14ac:dyDescent="0.25">
      <c r="A30" s="13">
        <v>2018</v>
      </c>
      <c r="B30" s="33">
        <f>pivots!C76</f>
        <v>26.641536296163242</v>
      </c>
      <c r="C30" s="33">
        <f>pivots!D76</f>
        <v>108.27811913248925</v>
      </c>
      <c r="D30" s="33"/>
      <c r="E30" s="33"/>
      <c r="F30" s="33"/>
      <c r="H30" s="13">
        <v>2018</v>
      </c>
      <c r="I30" s="34">
        <f>IFERROR(B30/B16, 0)</f>
        <v>26.641536296163242</v>
      </c>
      <c r="J30" s="34">
        <f>IFERROR(C30/C16, 0)</f>
        <v>36.09270637749642</v>
      </c>
      <c r="K30" s="34"/>
      <c r="L30" s="34"/>
      <c r="M30" s="34"/>
    </row>
    <row r="31" spans="1:13" x14ac:dyDescent="0.25">
      <c r="A31" s="13">
        <v>2019</v>
      </c>
      <c r="B31" s="33">
        <f>pivots!C77</f>
        <v>25.505926226347867</v>
      </c>
      <c r="C31" s="33"/>
      <c r="D31" s="33"/>
      <c r="E31" s="33"/>
      <c r="F31" s="33"/>
      <c r="H31" s="13">
        <v>2019</v>
      </c>
      <c r="I31" s="34">
        <f>IFERROR(B31/B17, 0)</f>
        <v>12.752963113173934</v>
      </c>
      <c r="J31" s="34"/>
      <c r="K31" s="34"/>
      <c r="L31" s="34"/>
      <c r="M31" s="34"/>
    </row>
    <row r="32" spans="1:13" x14ac:dyDescent="0.25">
      <c r="H32" s="18" t="s">
        <v>75</v>
      </c>
      <c r="I32" s="35">
        <f>SUM(B22:B31)/SUM(B8:B17)</f>
        <v>13.599715868634588</v>
      </c>
      <c r="J32" s="35">
        <f>SUM(C22:C31)/SUM(C8:C17)</f>
        <v>37.593630828974902</v>
      </c>
      <c r="K32" s="35">
        <f>SUM(D22:D31)/SUM(D8:D17)</f>
        <v>48.498853351921397</v>
      </c>
      <c r="L32" s="35">
        <f>SUM(E22:E31)/SUM(E8:E17)</f>
        <v>76.829878985334972</v>
      </c>
      <c r="M32" s="35">
        <f>SUM(F22:F31)/SUM(F8:F17)</f>
        <v>98.540895313193815</v>
      </c>
    </row>
    <row r="34" spans="1:13" x14ac:dyDescent="0.25">
      <c r="A34" s="14" t="s">
        <v>122</v>
      </c>
      <c r="H34" s="14" t="s">
        <v>123</v>
      </c>
    </row>
    <row r="35" spans="1:13" x14ac:dyDescent="0.25">
      <c r="A35" s="56" t="s">
        <v>124</v>
      </c>
      <c r="H35" s="57" t="s">
        <v>125</v>
      </c>
    </row>
    <row r="36" spans="1:13" x14ac:dyDescent="0.25">
      <c r="A36" s="56"/>
      <c r="H36" s="57" t="s">
        <v>126</v>
      </c>
    </row>
    <row r="38" spans="1:13" x14ac:dyDescent="0.25">
      <c r="A38" s="29"/>
      <c r="H38" s="29"/>
    </row>
    <row r="39" spans="1:13" x14ac:dyDescent="0.25">
      <c r="A39" s="12" t="s">
        <v>59</v>
      </c>
      <c r="B39" s="11">
        <v>12</v>
      </c>
      <c r="C39" s="11">
        <v>24</v>
      </c>
      <c r="D39" s="11">
        <v>36</v>
      </c>
      <c r="E39" s="11">
        <v>48</v>
      </c>
      <c r="F39" s="15" t="s">
        <v>94</v>
      </c>
      <c r="H39" s="12" t="s">
        <v>59</v>
      </c>
      <c r="I39" s="11">
        <v>12</v>
      </c>
      <c r="J39" s="11">
        <v>24</v>
      </c>
      <c r="K39" s="11">
        <v>36</v>
      </c>
      <c r="L39" s="11">
        <v>48</v>
      </c>
      <c r="M39" s="15" t="s">
        <v>94</v>
      </c>
    </row>
    <row r="40" spans="1:13" x14ac:dyDescent="0.25">
      <c r="A40" s="13">
        <v>2010</v>
      </c>
      <c r="B40" s="33">
        <f>'A5'!B34</f>
        <v>0</v>
      </c>
      <c r="C40" s="33">
        <f>'A5'!C34</f>
        <v>0</v>
      </c>
      <c r="D40" s="33">
        <f>'A5'!D34</f>
        <v>0</v>
      </c>
      <c r="E40" s="63">
        <f>'A5'!E34</f>
        <v>0</v>
      </c>
      <c r="F40" s="33">
        <f>'A5'!F34</f>
        <v>0</v>
      </c>
      <c r="H40" s="13">
        <v>2010</v>
      </c>
      <c r="I40" s="33">
        <f t="shared" ref="I40:I58" si="1">B40*I$32</f>
        <v>0</v>
      </c>
      <c r="J40" s="33">
        <f t="shared" ref="J40:J58" si="2">C40*J$32</f>
        <v>0</v>
      </c>
      <c r="K40" s="33">
        <f t="shared" ref="K40:K58" si="3">D40*K$32</f>
        <v>0</v>
      </c>
      <c r="L40" s="63">
        <f t="shared" ref="L40:L58" si="4">E40*L$32</f>
        <v>0</v>
      </c>
      <c r="M40" s="33">
        <f t="shared" ref="M40:M58" si="5">F40*M$32</f>
        <v>0</v>
      </c>
    </row>
    <row r="41" spans="1:13" x14ac:dyDescent="0.25">
      <c r="A41" s="13">
        <v>2011</v>
      </c>
      <c r="B41" s="33">
        <f>'A5'!B35</f>
        <v>0</v>
      </c>
      <c r="C41" s="33">
        <f>'A5'!C35</f>
        <v>0</v>
      </c>
      <c r="D41" s="33">
        <f>'A5'!D35</f>
        <v>0</v>
      </c>
      <c r="E41" s="64">
        <f>'A5'!E35</f>
        <v>0</v>
      </c>
      <c r="F41" s="33">
        <f>'A5'!F35</f>
        <v>0</v>
      </c>
      <c r="H41" s="13">
        <v>2011</v>
      </c>
      <c r="I41" s="33">
        <f t="shared" si="1"/>
        <v>0</v>
      </c>
      <c r="J41" s="33">
        <f t="shared" si="2"/>
        <v>0</v>
      </c>
      <c r="K41" s="33">
        <f t="shared" si="3"/>
        <v>0</v>
      </c>
      <c r="L41" s="64">
        <f t="shared" si="4"/>
        <v>0</v>
      </c>
      <c r="M41" s="33">
        <f t="shared" si="5"/>
        <v>0</v>
      </c>
    </row>
    <row r="42" spans="1:13" x14ac:dyDescent="0.25">
      <c r="A42" s="13">
        <v>2012</v>
      </c>
      <c r="B42" s="33">
        <f>'A5'!B36</f>
        <v>0</v>
      </c>
      <c r="C42" s="33">
        <f>'A5'!C36</f>
        <v>0</v>
      </c>
      <c r="D42" s="33">
        <f>'A5'!D36</f>
        <v>0</v>
      </c>
      <c r="E42" s="64">
        <f>'A5'!E36</f>
        <v>0</v>
      </c>
      <c r="F42" s="33">
        <f>'A5'!F36</f>
        <v>0</v>
      </c>
      <c r="H42" s="13">
        <v>2012</v>
      </c>
      <c r="I42" s="33">
        <f t="shared" si="1"/>
        <v>0</v>
      </c>
      <c r="J42" s="33">
        <f t="shared" si="2"/>
        <v>0</v>
      </c>
      <c r="K42" s="33">
        <f t="shared" si="3"/>
        <v>0</v>
      </c>
      <c r="L42" s="64">
        <f t="shared" si="4"/>
        <v>0</v>
      </c>
      <c r="M42" s="33">
        <f t="shared" si="5"/>
        <v>0</v>
      </c>
    </row>
    <row r="43" spans="1:13" x14ac:dyDescent="0.25">
      <c r="A43" s="13">
        <v>2013</v>
      </c>
      <c r="B43" s="33">
        <f>'A5'!B37</f>
        <v>0</v>
      </c>
      <c r="C43" s="33">
        <f>'A5'!C37</f>
        <v>0</v>
      </c>
      <c r="D43" s="33">
        <f>'A5'!D37</f>
        <v>0</v>
      </c>
      <c r="E43" s="64">
        <f>'A5'!E37</f>
        <v>0</v>
      </c>
      <c r="F43" s="33">
        <f>'A5'!F37</f>
        <v>0</v>
      </c>
      <c r="H43" s="13">
        <v>2013</v>
      </c>
      <c r="I43" s="33">
        <f t="shared" si="1"/>
        <v>0</v>
      </c>
      <c r="J43" s="33">
        <f t="shared" si="2"/>
        <v>0</v>
      </c>
      <c r="K43" s="33">
        <f t="shared" si="3"/>
        <v>0</v>
      </c>
      <c r="L43" s="64">
        <f t="shared" si="4"/>
        <v>0</v>
      </c>
      <c r="M43" s="33">
        <f t="shared" si="5"/>
        <v>0</v>
      </c>
    </row>
    <row r="44" spans="1:13" x14ac:dyDescent="0.25">
      <c r="A44" s="13">
        <v>2014</v>
      </c>
      <c r="B44" s="33">
        <f>'A5'!B38</f>
        <v>0</v>
      </c>
      <c r="C44" s="33">
        <f>'A5'!C38</f>
        <v>0</v>
      </c>
      <c r="D44" s="33">
        <f>'A5'!D38</f>
        <v>0</v>
      </c>
      <c r="E44" s="64">
        <f>'A5'!E38</f>
        <v>0</v>
      </c>
      <c r="F44" s="33">
        <f>'A5'!F38</f>
        <v>1</v>
      </c>
      <c r="H44" s="13">
        <v>2014</v>
      </c>
      <c r="I44" s="33">
        <f t="shared" si="1"/>
        <v>0</v>
      </c>
      <c r="J44" s="33">
        <f t="shared" si="2"/>
        <v>0</v>
      </c>
      <c r="K44" s="33">
        <f t="shared" si="3"/>
        <v>0</v>
      </c>
      <c r="L44" s="64">
        <f t="shared" si="4"/>
        <v>0</v>
      </c>
      <c r="M44" s="33">
        <f t="shared" si="5"/>
        <v>98.540895313193815</v>
      </c>
    </row>
    <row r="45" spans="1:13" x14ac:dyDescent="0.25">
      <c r="A45" s="13">
        <v>2015</v>
      </c>
      <c r="B45" s="33">
        <f>'A5'!B39</f>
        <v>0</v>
      </c>
      <c r="C45" s="33">
        <f>'A5'!C39</f>
        <v>0</v>
      </c>
      <c r="D45" s="33">
        <f>'A5'!D39</f>
        <v>0</v>
      </c>
      <c r="E45" s="64">
        <f>'A5'!E39</f>
        <v>0</v>
      </c>
      <c r="F45" s="33">
        <f>'A5'!F39</f>
        <v>2</v>
      </c>
      <c r="H45" s="13">
        <v>2015</v>
      </c>
      <c r="I45" s="33">
        <f t="shared" si="1"/>
        <v>0</v>
      </c>
      <c r="J45" s="33">
        <f t="shared" si="2"/>
        <v>0</v>
      </c>
      <c r="K45" s="33">
        <f t="shared" si="3"/>
        <v>0</v>
      </c>
      <c r="L45" s="64">
        <f t="shared" si="4"/>
        <v>0</v>
      </c>
      <c r="M45" s="33">
        <f t="shared" si="5"/>
        <v>197.08179062638763</v>
      </c>
    </row>
    <row r="46" spans="1:13" x14ac:dyDescent="0.25">
      <c r="A46" s="13">
        <v>2016</v>
      </c>
      <c r="B46" s="33">
        <f>'A5'!B40</f>
        <v>0</v>
      </c>
      <c r="C46" s="33">
        <f>'A5'!C40</f>
        <v>0</v>
      </c>
      <c r="D46" s="33">
        <f>'A5'!D40</f>
        <v>0</v>
      </c>
      <c r="E46" s="65">
        <f>'A5'!E40</f>
        <v>0</v>
      </c>
      <c r="F46" s="33">
        <f>'A5'!F40</f>
        <v>11</v>
      </c>
      <c r="H46" s="13">
        <v>2016</v>
      </c>
      <c r="I46" s="33">
        <f t="shared" si="1"/>
        <v>0</v>
      </c>
      <c r="J46" s="33">
        <f t="shared" si="2"/>
        <v>0</v>
      </c>
      <c r="K46" s="33">
        <f t="shared" si="3"/>
        <v>0</v>
      </c>
      <c r="L46" s="65">
        <f t="shared" si="4"/>
        <v>0</v>
      </c>
      <c r="M46" s="33">
        <f t="shared" si="5"/>
        <v>1083.9498484451319</v>
      </c>
    </row>
    <row r="47" spans="1:13" x14ac:dyDescent="0.25">
      <c r="A47" s="13">
        <v>2017</v>
      </c>
      <c r="B47" s="33">
        <f>'A5'!B41</f>
        <v>0</v>
      </c>
      <c r="C47" s="33">
        <f>'A5'!C41</f>
        <v>0</v>
      </c>
      <c r="D47" s="65">
        <f>'A5'!D41</f>
        <v>0</v>
      </c>
      <c r="E47" s="66">
        <f>'A5'!E41</f>
        <v>14.616723971514253</v>
      </c>
      <c r="F47" s="33">
        <f>'A5'!F41</f>
        <v>13.04231054928249</v>
      </c>
      <c r="H47" s="13">
        <v>2017</v>
      </c>
      <c r="I47" s="33">
        <f t="shared" si="1"/>
        <v>0</v>
      </c>
      <c r="J47" s="33">
        <f t="shared" si="2"/>
        <v>0</v>
      </c>
      <c r="K47" s="65">
        <f t="shared" si="3"/>
        <v>0</v>
      </c>
      <c r="L47" s="66">
        <f t="shared" si="4"/>
        <v>1123.0011338934848</v>
      </c>
      <c r="M47" s="33">
        <f t="shared" si="5"/>
        <v>1285.2009584790092</v>
      </c>
    </row>
    <row r="48" spans="1:13" x14ac:dyDescent="0.25">
      <c r="A48" s="13">
        <v>2018</v>
      </c>
      <c r="B48" s="33">
        <f>'A5'!B42</f>
        <v>0</v>
      </c>
      <c r="C48" s="65">
        <f>'A5'!C42</f>
        <v>0</v>
      </c>
      <c r="D48" s="66">
        <f>'A5'!D42</f>
        <v>9.7055794869475829</v>
      </c>
      <c r="E48" s="66">
        <f>'A5'!E42</f>
        <v>12.047152010478236</v>
      </c>
      <c r="F48" s="33">
        <f>'A5'!F42</f>
        <v>10.749515285455075</v>
      </c>
      <c r="H48" s="13">
        <v>2018</v>
      </c>
      <c r="I48" s="33">
        <f t="shared" si="1"/>
        <v>0</v>
      </c>
      <c r="J48" s="65">
        <f t="shared" si="2"/>
        <v>0</v>
      </c>
      <c r="K48" s="66">
        <f t="shared" si="3"/>
        <v>470.70947623288731</v>
      </c>
      <c r="L48" s="66">
        <f t="shared" si="4"/>
        <v>925.58123108297775</v>
      </c>
      <c r="M48" s="33">
        <f t="shared" si="5"/>
        <v>1059.2668604116052</v>
      </c>
    </row>
    <row r="49" spans="1:13" x14ac:dyDescent="0.25">
      <c r="A49" s="13">
        <v>2019</v>
      </c>
      <c r="B49" s="65">
        <f>'A5'!B43</f>
        <v>0</v>
      </c>
      <c r="C49" s="66">
        <f>'A5'!C43</f>
        <v>7.2362624767098671</v>
      </c>
      <c r="D49" s="66">
        <f>'A5'!D43</f>
        <v>8.0684336331716935</v>
      </c>
      <c r="E49" s="66">
        <f>'A5'!E43</f>
        <v>10.015027603039561</v>
      </c>
      <c r="F49" s="33">
        <f>'A5'!F43</f>
        <v>8.9362774047751543</v>
      </c>
      <c r="H49" s="13">
        <v>2019</v>
      </c>
      <c r="I49" s="65">
        <f t="shared" si="1"/>
        <v>0</v>
      </c>
      <c r="J49" s="66">
        <f t="shared" si="2"/>
        <v>272.03738013099434</v>
      </c>
      <c r="K49" s="66">
        <f t="shared" si="3"/>
        <v>391.30977955490431</v>
      </c>
      <c r="L49" s="66">
        <f t="shared" si="4"/>
        <v>769.45335877631885</v>
      </c>
      <c r="M49" s="33">
        <f t="shared" si="5"/>
        <v>880.58877623360775</v>
      </c>
    </row>
    <row r="50" spans="1:13" x14ac:dyDescent="0.25">
      <c r="A50" s="13">
        <v>2020</v>
      </c>
      <c r="B50" s="66">
        <f>'A5'!B44</f>
        <v>0.85979432883139384</v>
      </c>
      <c r="C50" s="66">
        <f>'A5'!C44</f>
        <v>7.9111468658470203</v>
      </c>
      <c r="D50" s="66">
        <f>'A5'!D44</f>
        <v>8.8209298176788842</v>
      </c>
      <c r="E50" s="66">
        <f>'A5'!E44</f>
        <v>10.949071359443241</v>
      </c>
      <c r="F50" s="33">
        <f>'A5'!F44</f>
        <v>9.7697123633456329</v>
      </c>
      <c r="H50" s="13">
        <v>2020</v>
      </c>
      <c r="I50" s="66">
        <f t="shared" si="1"/>
        <v>11.692958577570332</v>
      </c>
      <c r="J50" s="66">
        <f t="shared" si="2"/>
        <v>297.40873470845474</v>
      </c>
      <c r="K50" s="66">
        <f t="shared" si="3"/>
        <v>427.80498165519896</v>
      </c>
      <c r="L50" s="66">
        <f t="shared" si="4"/>
        <v>841.21582754782128</v>
      </c>
      <c r="M50" s="33">
        <f t="shared" si="5"/>
        <v>962.71620323645732</v>
      </c>
    </row>
    <row r="51" spans="1:13" x14ac:dyDescent="0.25">
      <c r="A51" s="13">
        <v>2021</v>
      </c>
      <c r="B51" s="66">
        <f>'A5'!B45</f>
        <v>0.7027165187564276</v>
      </c>
      <c r="C51" s="66">
        <f>'A5'!C45</f>
        <v>6.4658411884326608</v>
      </c>
      <c r="D51" s="66">
        <f>'A5'!D45</f>
        <v>7.2094137932952425</v>
      </c>
      <c r="E51" s="66">
        <f>'A5'!E45</f>
        <v>8.9487602456988036</v>
      </c>
      <c r="F51" s="33">
        <f>'A5'!F45</f>
        <v>7.9848610661959469</v>
      </c>
      <c r="H51" s="13">
        <v>2021</v>
      </c>
      <c r="I51" s="66">
        <f t="shared" si="1"/>
        <v>9.556744991283443</v>
      </c>
      <c r="J51" s="66">
        <f t="shared" si="2"/>
        <v>243.07444663671779</v>
      </c>
      <c r="K51" s="66">
        <f t="shared" si="3"/>
        <v>349.6483023143453</v>
      </c>
      <c r="L51" s="66">
        <f t="shared" si="4"/>
        <v>687.53216674581552</v>
      </c>
      <c r="M51" s="33">
        <f t="shared" si="5"/>
        <v>786.83535841441198</v>
      </c>
    </row>
    <row r="52" spans="1:13" x14ac:dyDescent="0.25">
      <c r="A52" s="13">
        <v>2022</v>
      </c>
      <c r="B52" s="66">
        <f>'A5'!B46</f>
        <v>0.57044046816698246</v>
      </c>
      <c r="C52" s="66">
        <f>'A5'!C46</f>
        <v>5.248741670610042</v>
      </c>
      <c r="D52" s="66">
        <f>'A5'!D46</f>
        <v>5.8523476674984911</v>
      </c>
      <c r="E52" s="66">
        <f>'A5'!E46</f>
        <v>7.2642877288613814</v>
      </c>
      <c r="F52" s="33">
        <f>'A5'!F46</f>
        <v>6.4818283949120072</v>
      </c>
      <c r="H52" s="13">
        <v>2022</v>
      </c>
      <c r="I52" s="66">
        <f t="shared" si="1"/>
        <v>7.7578282870418551</v>
      </c>
      <c r="J52" s="66">
        <f t="shared" si="2"/>
        <v>197.31925668157092</v>
      </c>
      <c r="K52" s="66">
        <f t="shared" si="3"/>
        <v>283.83215129046857</v>
      </c>
      <c r="L52" s="66">
        <f t="shared" si="4"/>
        <v>558.1143471230738</v>
      </c>
      <c r="M52" s="33">
        <f t="shared" si="5"/>
        <v>638.72517330111123</v>
      </c>
    </row>
    <row r="53" spans="1:13" x14ac:dyDescent="0.25">
      <c r="A53" s="13">
        <v>2023</v>
      </c>
      <c r="B53" s="66">
        <f>'A5'!B47</f>
        <v>0.41336265809201628</v>
      </c>
      <c r="C53" s="66">
        <f>'A5'!C47</f>
        <v>3.8034359931956829</v>
      </c>
      <c r="D53" s="66">
        <f>'A5'!D47</f>
        <v>4.2408316431148485</v>
      </c>
      <c r="E53" s="66">
        <f>'A5'!E47</f>
        <v>5.2639766151169427</v>
      </c>
      <c r="F53" s="33">
        <f>'A5'!F47</f>
        <v>4.6969770977623284</v>
      </c>
      <c r="H53" s="13">
        <v>2023</v>
      </c>
      <c r="I53" s="66">
        <f t="shared" si="1"/>
        <v>5.6216147007549671</v>
      </c>
      <c r="J53" s="66">
        <f t="shared" si="2"/>
        <v>142.984968609834</v>
      </c>
      <c r="K53" s="66">
        <f t="shared" si="3"/>
        <v>205.67547194961489</v>
      </c>
      <c r="L53" s="66">
        <f t="shared" si="4"/>
        <v>404.43068632106792</v>
      </c>
      <c r="M53" s="33">
        <f t="shared" si="5"/>
        <v>462.84432847906652</v>
      </c>
    </row>
    <row r="54" spans="1:13" x14ac:dyDescent="0.25">
      <c r="A54" s="13">
        <v>2024</v>
      </c>
      <c r="B54" s="66">
        <f>'A5'!B48</f>
        <v>0.25628484801705009</v>
      </c>
      <c r="C54" s="66">
        <f>'A5'!C48</f>
        <v>2.3581303157813234</v>
      </c>
      <c r="D54" s="66">
        <f>'A5'!D48</f>
        <v>2.6293156187312059</v>
      </c>
      <c r="E54" s="66">
        <f>'A5'!E48</f>
        <v>3.2636655013725049</v>
      </c>
      <c r="F54" s="33">
        <f>'A5'!F48</f>
        <v>2.9121258006126425</v>
      </c>
      <c r="H54" s="13">
        <v>2024</v>
      </c>
      <c r="I54" s="66">
        <f t="shared" si="1"/>
        <v>3.4854011144680799</v>
      </c>
      <c r="J54" s="66">
        <f t="shared" si="2"/>
        <v>88.650680538097077</v>
      </c>
      <c r="K54" s="66">
        <f t="shared" si="3"/>
        <v>127.51879260876123</v>
      </c>
      <c r="L54" s="66">
        <f t="shared" si="4"/>
        <v>250.74702551906213</v>
      </c>
      <c r="M54" s="33">
        <f t="shared" si="5"/>
        <v>286.96348365702113</v>
      </c>
    </row>
    <row r="55" spans="1:13" x14ac:dyDescent="0.25">
      <c r="A55" s="13">
        <v>2025</v>
      </c>
      <c r="B55" s="66">
        <f>'A5'!B49</f>
        <v>0.13227605058944519</v>
      </c>
      <c r="C55" s="66">
        <f>'A5'!C49</f>
        <v>1.2170995178226185</v>
      </c>
      <c r="D55" s="66">
        <f>'A5'!D49</f>
        <v>1.3570661257967516</v>
      </c>
      <c r="E55" s="66">
        <f>'A5'!E49</f>
        <v>1.6844725168374217</v>
      </c>
      <c r="F55" s="33">
        <f>'A5'!F49</f>
        <v>1.503032671283945</v>
      </c>
      <c r="H55" s="13">
        <v>2025</v>
      </c>
      <c r="I55" s="66">
        <f t="shared" si="1"/>
        <v>1.7989167042415894</v>
      </c>
      <c r="J55" s="66">
        <f t="shared" si="2"/>
        <v>45.755189955146882</v>
      </c>
      <c r="K55" s="66">
        <f t="shared" si="3"/>
        <v>65.81615102387677</v>
      </c>
      <c r="L55" s="66">
        <f t="shared" si="4"/>
        <v>129.41781962274175</v>
      </c>
      <c r="M55" s="33">
        <f t="shared" si="5"/>
        <v>148.11018511330127</v>
      </c>
    </row>
    <row r="56" spans="1:13" x14ac:dyDescent="0.25">
      <c r="A56" s="13">
        <v>2026</v>
      </c>
      <c r="B56" s="66">
        <f>'A5'!B50</f>
        <v>6.6138025294722597E-2</v>
      </c>
      <c r="C56" s="66">
        <f>'A5'!C50</f>
        <v>0.60854975891130925</v>
      </c>
      <c r="D56" s="66">
        <f>'A5'!D50</f>
        <v>0.67853306289837578</v>
      </c>
      <c r="E56" s="66">
        <f>'A5'!E50</f>
        <v>0.84223625841871086</v>
      </c>
      <c r="F56" s="33">
        <f>'A5'!F50</f>
        <v>0.75151633564197251</v>
      </c>
      <c r="H56" s="13">
        <v>2026</v>
      </c>
      <c r="I56" s="66">
        <f t="shared" si="1"/>
        <v>0.89945835212079472</v>
      </c>
      <c r="J56" s="66">
        <f t="shared" si="2"/>
        <v>22.877594977573441</v>
      </c>
      <c r="K56" s="66">
        <f t="shared" si="3"/>
        <v>32.908075511938385</v>
      </c>
      <c r="L56" s="66">
        <f t="shared" si="4"/>
        <v>64.708909811370873</v>
      </c>
      <c r="M56" s="33">
        <f t="shared" si="5"/>
        <v>74.055092556650635</v>
      </c>
    </row>
    <row r="57" spans="1:13" x14ac:dyDescent="0.25">
      <c r="A57" s="13">
        <v>2027</v>
      </c>
      <c r="B57" s="66">
        <f>'A5'!B51</f>
        <v>3.3069012647361298E-2</v>
      </c>
      <c r="C57" s="66">
        <f>'A5'!C51</f>
        <v>0.30427487945565462</v>
      </c>
      <c r="D57" s="66">
        <f>'A5'!D51</f>
        <v>0.33926653144918789</v>
      </c>
      <c r="E57" s="66">
        <f>'A5'!E51</f>
        <v>0.42111812920935543</v>
      </c>
      <c r="F57" s="33">
        <f>'A5'!F51</f>
        <v>0.37575816782098626</v>
      </c>
      <c r="H57" s="13">
        <v>2027</v>
      </c>
      <c r="I57" s="66">
        <f t="shared" si="1"/>
        <v>0.44972917606039736</v>
      </c>
      <c r="J57" s="66">
        <f t="shared" si="2"/>
        <v>11.438797488786721</v>
      </c>
      <c r="K57" s="66">
        <f t="shared" si="3"/>
        <v>16.454037755969193</v>
      </c>
      <c r="L57" s="66">
        <f t="shared" si="4"/>
        <v>32.354454905685436</v>
      </c>
      <c r="M57" s="33">
        <f t="shared" si="5"/>
        <v>37.027546278325318</v>
      </c>
    </row>
    <row r="58" spans="1:13" x14ac:dyDescent="0.25">
      <c r="A58" s="13">
        <v>2028</v>
      </c>
      <c r="B58" s="66">
        <f>'A5'!B52</f>
        <v>8.2672531618403246E-3</v>
      </c>
      <c r="C58" s="66">
        <f>'A5'!C52</f>
        <v>7.6068719863913656E-2</v>
      </c>
      <c r="D58" s="66">
        <f>'A5'!D52</f>
        <v>8.4816632862296973E-2</v>
      </c>
      <c r="E58" s="66">
        <f>'A5'!E52</f>
        <v>0.10527953230233886</v>
      </c>
      <c r="F58" s="33">
        <f>'A5'!F52</f>
        <v>9.3939541955246564E-2</v>
      </c>
      <c r="H58" s="13">
        <v>2028</v>
      </c>
      <c r="I58" s="66">
        <f t="shared" si="1"/>
        <v>0.11243229401509934</v>
      </c>
      <c r="J58" s="66">
        <f t="shared" si="2"/>
        <v>2.8596993721966801</v>
      </c>
      <c r="K58" s="66">
        <f t="shared" si="3"/>
        <v>4.1135094389922982</v>
      </c>
      <c r="L58" s="66">
        <f t="shared" si="4"/>
        <v>8.0886137264213591</v>
      </c>
      <c r="M58" s="33">
        <f t="shared" si="5"/>
        <v>9.2568865695813294</v>
      </c>
    </row>
  </sheetData>
  <pageMargins left="0.7" right="0.7" top="0.75" bottom="0.75" header="0.3" footer="0.3"/>
  <pageSetup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44"/>
  <sheetViews>
    <sheetView showGridLines="0" zoomScaleNormal="100" workbookViewId="0"/>
  </sheetViews>
  <sheetFormatPr defaultRowHeight="15" x14ac:dyDescent="0.25"/>
  <cols>
    <col min="9" max="13" width="9.7109375" customWidth="1"/>
  </cols>
  <sheetData>
    <row r="1" spans="1:13" x14ac:dyDescent="0.25">
      <c r="A1" s="53" t="s">
        <v>127</v>
      </c>
    </row>
    <row r="2" spans="1:13" x14ac:dyDescent="0.25">
      <c r="A2" s="53" t="s">
        <v>1</v>
      </c>
    </row>
    <row r="4" spans="1:13" x14ac:dyDescent="0.25">
      <c r="A4" s="14" t="s">
        <v>128</v>
      </c>
      <c r="H4" s="14" t="s">
        <v>129</v>
      </c>
    </row>
    <row r="5" spans="1:13" x14ac:dyDescent="0.25">
      <c r="A5" s="56" t="s">
        <v>119</v>
      </c>
      <c r="H5" s="14"/>
    </row>
    <row r="7" spans="1:13" x14ac:dyDescent="0.25">
      <c r="A7" s="12" t="s">
        <v>59</v>
      </c>
      <c r="B7" s="11">
        <v>12</v>
      </c>
      <c r="C7" s="11">
        <v>24</v>
      </c>
      <c r="D7" s="11">
        <v>36</v>
      </c>
      <c r="E7" s="11">
        <v>48</v>
      </c>
      <c r="F7" s="15" t="s">
        <v>94</v>
      </c>
      <c r="H7" s="12" t="s">
        <v>59</v>
      </c>
      <c r="I7" s="11">
        <v>12</v>
      </c>
      <c r="J7" s="11">
        <v>24</v>
      </c>
      <c r="K7" s="11">
        <v>36</v>
      </c>
      <c r="L7" s="11">
        <v>48</v>
      </c>
      <c r="M7" s="15" t="s">
        <v>94</v>
      </c>
    </row>
    <row r="8" spans="1:13" x14ac:dyDescent="0.25">
      <c r="A8" s="13">
        <v>2010</v>
      </c>
      <c r="B8" s="33">
        <f>'A4'!B22</f>
        <v>0</v>
      </c>
      <c r="C8" s="33">
        <f>'A4'!C22</f>
        <v>1</v>
      </c>
      <c r="D8" s="33">
        <f>'A4'!D22</f>
        <v>0</v>
      </c>
      <c r="E8" s="33">
        <f>'A4'!E22</f>
        <v>2</v>
      </c>
      <c r="F8" s="33">
        <f>'A4'!F22</f>
        <v>0</v>
      </c>
      <c r="H8" s="13">
        <v>2010</v>
      </c>
      <c r="I8" s="33">
        <f>pivots!C42</f>
        <v>0</v>
      </c>
      <c r="J8" s="33">
        <f>pivots!D42</f>
        <v>0</v>
      </c>
      <c r="K8" s="33">
        <f>pivots!E42</f>
        <v>0</v>
      </c>
      <c r="L8" s="33">
        <f>pivots!F42</f>
        <v>0</v>
      </c>
      <c r="M8" s="33">
        <f>SUM(pivots!G42:H42)</f>
        <v>0</v>
      </c>
    </row>
    <row r="9" spans="1:13" x14ac:dyDescent="0.25">
      <c r="A9" s="13">
        <v>2011</v>
      </c>
      <c r="B9" s="33">
        <f>'A4'!B23</f>
        <v>0</v>
      </c>
      <c r="C9" s="33">
        <f>'A4'!C23</f>
        <v>1</v>
      </c>
      <c r="D9" s="33">
        <f>'A4'!D23</f>
        <v>1</v>
      </c>
      <c r="E9" s="33">
        <f>'A4'!E23</f>
        <v>2</v>
      </c>
      <c r="F9" s="33">
        <f>'A4'!F23</f>
        <v>4</v>
      </c>
      <c r="H9" s="13">
        <v>2011</v>
      </c>
      <c r="I9" s="33">
        <f>pivots!C43</f>
        <v>0</v>
      </c>
      <c r="J9" s="33">
        <f>pivots!D43</f>
        <v>0</v>
      </c>
      <c r="K9" s="33">
        <f>pivots!E43</f>
        <v>0</v>
      </c>
      <c r="L9" s="33">
        <f>pivots!F43</f>
        <v>0</v>
      </c>
      <c r="M9" s="33">
        <f>SUM(pivots!G43:H43)</f>
        <v>0</v>
      </c>
    </row>
    <row r="10" spans="1:13" x14ac:dyDescent="0.25">
      <c r="A10" s="13">
        <v>2012</v>
      </c>
      <c r="B10" s="33">
        <f>'A4'!B24</f>
        <v>0</v>
      </c>
      <c r="C10" s="33">
        <f>'A4'!C24</f>
        <v>3</v>
      </c>
      <c r="D10" s="33">
        <f>'A4'!D24</f>
        <v>4</v>
      </c>
      <c r="E10" s="33">
        <f>'A4'!E24</f>
        <v>2</v>
      </c>
      <c r="F10" s="33">
        <f>'A4'!F24</f>
        <v>1</v>
      </c>
      <c r="H10" s="13">
        <v>2012</v>
      </c>
      <c r="I10" s="33">
        <f>pivots!C44</f>
        <v>0</v>
      </c>
      <c r="J10" s="33">
        <f>pivots!D44</f>
        <v>0</v>
      </c>
      <c r="K10" s="33">
        <f>pivots!E44</f>
        <v>1</v>
      </c>
      <c r="L10" s="33">
        <f>pivots!F44</f>
        <v>1</v>
      </c>
      <c r="M10" s="33">
        <f>SUM(pivots!G44:H44)</f>
        <v>0</v>
      </c>
    </row>
    <row r="11" spans="1:13" x14ac:dyDescent="0.25">
      <c r="A11" s="13">
        <v>2013</v>
      </c>
      <c r="B11" s="33">
        <f>'A4'!B25</f>
        <v>0</v>
      </c>
      <c r="C11" s="33">
        <f>'A4'!C25</f>
        <v>4</v>
      </c>
      <c r="D11" s="33">
        <f>'A4'!D25</f>
        <v>4</v>
      </c>
      <c r="E11" s="33">
        <f>'A4'!E25</f>
        <v>4</v>
      </c>
      <c r="F11" s="33">
        <f>'A4'!F25</f>
        <v>3</v>
      </c>
      <c r="H11" s="13">
        <v>2013</v>
      </c>
      <c r="I11" s="33">
        <f>pivots!C45</f>
        <v>0</v>
      </c>
      <c r="J11" s="33">
        <f>pivots!D45</f>
        <v>0</v>
      </c>
      <c r="K11" s="33">
        <f>pivots!E45</f>
        <v>0</v>
      </c>
      <c r="L11" s="33">
        <f>pivots!F45</f>
        <v>0</v>
      </c>
      <c r="M11" s="33">
        <f>SUM(pivots!G45:H45)</f>
        <v>0</v>
      </c>
    </row>
    <row r="12" spans="1:13" x14ac:dyDescent="0.25">
      <c r="A12" s="13">
        <v>2014</v>
      </c>
      <c r="B12" s="33">
        <f>'A4'!B26</f>
        <v>1</v>
      </c>
      <c r="C12" s="33">
        <f>'A4'!C26</f>
        <v>2</v>
      </c>
      <c r="D12" s="33">
        <f>'A4'!D26</f>
        <v>6</v>
      </c>
      <c r="E12" s="33">
        <f>'A4'!E26</f>
        <v>6</v>
      </c>
      <c r="F12" s="33">
        <f>'A4'!F26</f>
        <v>9</v>
      </c>
      <c r="H12" s="13">
        <v>2014</v>
      </c>
      <c r="I12" s="33">
        <f>pivots!C46</f>
        <v>0</v>
      </c>
      <c r="J12" s="33">
        <f>pivots!D46</f>
        <v>0</v>
      </c>
      <c r="K12" s="33">
        <f>pivots!E46</f>
        <v>0</v>
      </c>
      <c r="L12" s="33">
        <f>pivots!F46</f>
        <v>0</v>
      </c>
      <c r="M12" s="33">
        <f>SUM(pivots!G46:H46)</f>
        <v>0</v>
      </c>
    </row>
    <row r="13" spans="1:13" x14ac:dyDescent="0.25">
      <c r="A13" s="13">
        <v>2015</v>
      </c>
      <c r="B13" s="33">
        <f>'A4'!B27</f>
        <v>1</v>
      </c>
      <c r="C13" s="33">
        <f>'A4'!C27</f>
        <v>8</v>
      </c>
      <c r="D13" s="33">
        <f>'A4'!D27</f>
        <v>8</v>
      </c>
      <c r="E13" s="33">
        <f>'A4'!E27</f>
        <v>10</v>
      </c>
      <c r="F13" s="33">
        <f>'A4'!F27</f>
        <v>3</v>
      </c>
      <c r="H13" s="13">
        <v>2015</v>
      </c>
      <c r="I13" s="33">
        <f>pivots!C47</f>
        <v>0</v>
      </c>
      <c r="J13" s="33">
        <f>pivots!D47</f>
        <v>0</v>
      </c>
      <c r="K13" s="33">
        <f>pivots!E47</f>
        <v>0</v>
      </c>
      <c r="L13" s="33">
        <f>pivots!F47</f>
        <v>2</v>
      </c>
      <c r="M13" s="33">
        <f>SUM(pivots!G47:H47)</f>
        <v>1</v>
      </c>
    </row>
    <row r="14" spans="1:13" x14ac:dyDescent="0.25">
      <c r="A14" s="13">
        <v>2016</v>
      </c>
      <c r="B14" s="33">
        <f>'A4'!B28</f>
        <v>1</v>
      </c>
      <c r="C14" s="33">
        <f>'A4'!C28</f>
        <v>6</v>
      </c>
      <c r="D14" s="33">
        <f>'A4'!D28</f>
        <v>11</v>
      </c>
      <c r="E14" s="33">
        <f>'A4'!E28</f>
        <v>9</v>
      </c>
      <c r="F14" s="33"/>
      <c r="H14" s="13">
        <v>2016</v>
      </c>
      <c r="I14" s="33">
        <f>pivots!C48</f>
        <v>0</v>
      </c>
      <c r="J14" s="33">
        <f>pivots!D48</f>
        <v>0</v>
      </c>
      <c r="K14" s="33">
        <f>pivots!E48</f>
        <v>1</v>
      </c>
      <c r="L14" s="33">
        <f>pivots!F48</f>
        <v>0</v>
      </c>
      <c r="M14" s="33"/>
    </row>
    <row r="15" spans="1:13" x14ac:dyDescent="0.25">
      <c r="A15" s="13">
        <v>2017</v>
      </c>
      <c r="B15" s="33">
        <f>'A4'!B29</f>
        <v>0</v>
      </c>
      <c r="C15" s="33">
        <f>'A4'!C29</f>
        <v>15</v>
      </c>
      <c r="D15" s="33">
        <f>'A4'!D29</f>
        <v>15</v>
      </c>
      <c r="E15" s="33"/>
      <c r="F15" s="33"/>
      <c r="H15" s="13">
        <v>2017</v>
      </c>
      <c r="I15" s="33">
        <f>pivots!C49</f>
        <v>0</v>
      </c>
      <c r="J15" s="33">
        <f>pivots!D49</f>
        <v>0</v>
      </c>
      <c r="K15" s="33">
        <f>pivots!E49</f>
        <v>0</v>
      </c>
      <c r="L15" s="33"/>
      <c r="M15" s="33"/>
    </row>
    <row r="16" spans="1:13" x14ac:dyDescent="0.25">
      <c r="A16" s="13">
        <v>2018</v>
      </c>
      <c r="B16" s="33">
        <f>'A4'!B30</f>
        <v>1</v>
      </c>
      <c r="C16" s="33">
        <f>'A4'!C30</f>
        <v>3</v>
      </c>
      <c r="D16" s="33"/>
      <c r="E16" s="33"/>
      <c r="F16" s="33"/>
      <c r="H16" s="13">
        <v>2018</v>
      </c>
      <c r="I16" s="33">
        <f>pivots!C50</f>
        <v>0</v>
      </c>
      <c r="J16" s="33">
        <f>pivots!D50</f>
        <v>0</v>
      </c>
      <c r="K16" s="33"/>
      <c r="L16" s="33"/>
      <c r="M16" s="33"/>
    </row>
    <row r="17" spans="1:13" x14ac:dyDescent="0.25">
      <c r="A17" s="13">
        <v>2019</v>
      </c>
      <c r="B17" s="33">
        <f>'A4'!B31</f>
        <v>2</v>
      </c>
      <c r="C17" s="33"/>
      <c r="D17" s="33"/>
      <c r="E17" s="33"/>
      <c r="F17" s="33"/>
      <c r="H17" s="13">
        <v>2019</v>
      </c>
      <c r="I17" s="33">
        <f>pivots!C51</f>
        <v>0</v>
      </c>
      <c r="J17" s="33"/>
      <c r="K17" s="33"/>
      <c r="L17" s="33"/>
      <c r="M17" s="33"/>
    </row>
    <row r="19" spans="1:13" x14ac:dyDescent="0.25">
      <c r="A19" s="14" t="s">
        <v>130</v>
      </c>
    </row>
    <row r="21" spans="1:13" x14ac:dyDescent="0.25">
      <c r="A21" s="12" t="s">
        <v>59</v>
      </c>
      <c r="B21" s="11">
        <v>12</v>
      </c>
      <c r="C21" s="11">
        <v>24</v>
      </c>
      <c r="D21" s="11">
        <v>36</v>
      </c>
      <c r="E21" s="11">
        <v>48</v>
      </c>
      <c r="F21" s="15" t="s">
        <v>94</v>
      </c>
    </row>
    <row r="22" spans="1:13" x14ac:dyDescent="0.25">
      <c r="A22" s="13">
        <v>2010</v>
      </c>
      <c r="B22" s="33">
        <f>pivots!C78</f>
        <v>0</v>
      </c>
      <c r="C22" s="33">
        <f>pivots!D78</f>
        <v>0</v>
      </c>
      <c r="D22" s="33">
        <f>pivots!E78</f>
        <v>0</v>
      </c>
      <c r="E22" s="33">
        <f>pivots!F78</f>
        <v>0</v>
      </c>
      <c r="F22" s="33">
        <f>SUM(pivots!G78:H78)</f>
        <v>0</v>
      </c>
    </row>
    <row r="23" spans="1:13" x14ac:dyDescent="0.25">
      <c r="A23" s="13">
        <v>2011</v>
      </c>
      <c r="B23" s="33">
        <f>pivots!C79</f>
        <v>0</v>
      </c>
      <c r="C23" s="33">
        <f>pivots!D79</f>
        <v>0</v>
      </c>
      <c r="D23" s="33">
        <f>pivots!E79</f>
        <v>0</v>
      </c>
      <c r="E23" s="33">
        <f>pivots!F79</f>
        <v>0</v>
      </c>
      <c r="F23" s="33">
        <f>SUM(pivots!G79:H79)</f>
        <v>0</v>
      </c>
    </row>
    <row r="24" spans="1:13" x14ac:dyDescent="0.25">
      <c r="A24" s="13">
        <v>2012</v>
      </c>
      <c r="B24" s="33">
        <f>pivots!C80</f>
        <v>0</v>
      </c>
      <c r="C24" s="33">
        <f>pivots!D80</f>
        <v>0</v>
      </c>
      <c r="D24" s="33">
        <f>pivots!E80</f>
        <v>384.2468252762435</v>
      </c>
      <c r="E24" s="33">
        <f>pivots!F80</f>
        <v>124.96442145312386</v>
      </c>
      <c r="F24" s="33">
        <f>SUM(pivots!G80:H80)</f>
        <v>0</v>
      </c>
    </row>
    <row r="25" spans="1:13" x14ac:dyDescent="0.25">
      <c r="A25" s="13">
        <v>2013</v>
      </c>
      <c r="B25" s="33">
        <f>pivots!C81</f>
        <v>0</v>
      </c>
      <c r="C25" s="33">
        <f>pivots!D81</f>
        <v>0</v>
      </c>
      <c r="D25" s="33">
        <f>pivots!E81</f>
        <v>0</v>
      </c>
      <c r="E25" s="33">
        <f>pivots!F81</f>
        <v>0</v>
      </c>
      <c r="F25" s="33">
        <f>SUM(pivots!G81:H81)</f>
        <v>0</v>
      </c>
    </row>
    <row r="26" spans="1:13" x14ac:dyDescent="0.25">
      <c r="A26" s="13">
        <v>2014</v>
      </c>
      <c r="B26" s="33">
        <f>pivots!C82</f>
        <v>0</v>
      </c>
      <c r="C26" s="33">
        <f>pivots!D82</f>
        <v>0</v>
      </c>
      <c r="D26" s="33">
        <f>pivots!E82</f>
        <v>0</v>
      </c>
      <c r="E26" s="33">
        <f>pivots!F82</f>
        <v>0</v>
      </c>
      <c r="F26" s="33">
        <f>SUM(pivots!G82:H82)</f>
        <v>0</v>
      </c>
    </row>
    <row r="27" spans="1:13" x14ac:dyDescent="0.25">
      <c r="A27" s="13">
        <v>2015</v>
      </c>
      <c r="B27" s="33">
        <f>pivots!C83</f>
        <v>0</v>
      </c>
      <c r="C27" s="33">
        <f>pivots!D83</f>
        <v>0</v>
      </c>
      <c r="D27" s="33">
        <f>pivots!E83</f>
        <v>0</v>
      </c>
      <c r="E27" s="33">
        <f>pivots!F83</f>
        <v>444.36623934758831</v>
      </c>
      <c r="F27" s="33">
        <f>SUM(pivots!G83:H83)</f>
        <v>373.80929766221459</v>
      </c>
    </row>
    <row r="28" spans="1:13" x14ac:dyDescent="0.25">
      <c r="A28" s="13">
        <v>2016</v>
      </c>
      <c r="B28" s="33">
        <f>pivots!C84</f>
        <v>0</v>
      </c>
      <c r="C28" s="33">
        <f>pivots!D84</f>
        <v>0</v>
      </c>
      <c r="D28" s="33">
        <f>pivots!E84</f>
        <v>165.83681611201837</v>
      </c>
      <c r="E28" s="33">
        <f>pivots!F84</f>
        <v>0</v>
      </c>
      <c r="F28" s="33"/>
    </row>
    <row r="29" spans="1:13" x14ac:dyDescent="0.25">
      <c r="A29" s="13">
        <v>2017</v>
      </c>
      <c r="B29" s="33">
        <f>pivots!C85</f>
        <v>0</v>
      </c>
      <c r="C29" s="33">
        <f>pivots!D85</f>
        <v>0</v>
      </c>
      <c r="D29" s="33">
        <f>pivots!E85</f>
        <v>0</v>
      </c>
      <c r="E29" s="33"/>
      <c r="F29" s="33"/>
    </row>
    <row r="30" spans="1:13" x14ac:dyDescent="0.25">
      <c r="A30" s="13">
        <v>2018</v>
      </c>
      <c r="B30" s="33">
        <f>pivots!C86</f>
        <v>0</v>
      </c>
      <c r="C30" s="33">
        <f>pivots!D86</f>
        <v>0</v>
      </c>
      <c r="D30" s="33"/>
      <c r="E30" s="33"/>
      <c r="F30" s="33"/>
    </row>
    <row r="31" spans="1:13" x14ac:dyDescent="0.25">
      <c r="A31" s="13">
        <v>2019</v>
      </c>
      <c r="B31" s="33">
        <f>pivots!C87</f>
        <v>0</v>
      </c>
      <c r="C31" s="33"/>
    </row>
    <row r="33" spans="1:6" x14ac:dyDescent="0.25">
      <c r="A33" s="14" t="s">
        <v>131</v>
      </c>
    </row>
    <row r="35" spans="1:6" x14ac:dyDescent="0.25">
      <c r="A35" s="11"/>
      <c r="B35" s="11"/>
      <c r="C35" s="11"/>
      <c r="D35" s="11"/>
      <c r="E35" s="15" t="s">
        <v>132</v>
      </c>
      <c r="F35" s="15" t="s">
        <v>133</v>
      </c>
    </row>
    <row r="36" spans="1:6" x14ac:dyDescent="0.25">
      <c r="A36" t="s">
        <v>134</v>
      </c>
      <c r="E36" s="2">
        <f>SUM(I8:M17)/SUM(B8:F17)</f>
        <v>3.9215686274509803E-2</v>
      </c>
      <c r="F36" s="33">
        <f>SUM(B22:F30)/SUM(I8:M17)</f>
        <v>248.87059997519813</v>
      </c>
    </row>
    <row r="37" spans="1:6" x14ac:dyDescent="0.25">
      <c r="A37" s="11" t="s">
        <v>135</v>
      </c>
      <c r="B37" s="11"/>
      <c r="C37" s="11"/>
      <c r="D37" s="11"/>
      <c r="E37" s="37">
        <f>SUM(I13:M17)/SUM(B13:F17)</f>
        <v>4.3010752688172046E-2</v>
      </c>
      <c r="F37" s="38">
        <f>SUM(B27:F30)/SUM(I13:M17)</f>
        <v>246.0030882804553</v>
      </c>
    </row>
    <row r="38" spans="1:6" x14ac:dyDescent="0.25">
      <c r="A38" t="s">
        <v>136</v>
      </c>
      <c r="E38" s="36">
        <f>E36</f>
        <v>3.9215686274509803E-2</v>
      </c>
      <c r="F38" s="33">
        <f>F36</f>
        <v>248.87059997519813</v>
      </c>
    </row>
    <row r="40" spans="1:6" x14ac:dyDescent="0.25">
      <c r="A40" s="14" t="s">
        <v>137</v>
      </c>
    </row>
    <row r="42" spans="1:6" x14ac:dyDescent="0.25">
      <c r="A42" t="s">
        <v>138</v>
      </c>
      <c r="D42" s="33">
        <f>SUM('A6'!$B$40:$F$58)</f>
        <v>243.97806071496811</v>
      </c>
      <c r="F42" s="56" t="s">
        <v>139</v>
      </c>
    </row>
    <row r="43" spans="1:6" x14ac:dyDescent="0.25">
      <c r="A43" t="s">
        <v>140</v>
      </c>
      <c r="D43" s="33">
        <f>D42*E38</f>
        <v>9.5677670868614939</v>
      </c>
      <c r="F43" s="56" t="s">
        <v>141</v>
      </c>
    </row>
    <row r="44" spans="1:6" x14ac:dyDescent="0.25">
      <c r="A44" t="s">
        <v>142</v>
      </c>
      <c r="D44" s="33">
        <f>D43*F38</f>
        <v>2381.1359353301737</v>
      </c>
      <c r="F44" s="56" t="s">
        <v>143</v>
      </c>
    </row>
  </sheetData>
  <pageMargins left="0.7" right="0.7" top="0.75" bottom="0.75" header="0.3" footer="0.3"/>
  <pageSetup scale="7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57"/>
  <sheetViews>
    <sheetView showGridLines="0" zoomScaleNormal="100" workbookViewId="0"/>
  </sheetViews>
  <sheetFormatPr defaultRowHeight="15" x14ac:dyDescent="0.25"/>
  <sheetData>
    <row r="1" spans="1:6" x14ac:dyDescent="0.25">
      <c r="A1" s="53" t="s">
        <v>144</v>
      </c>
    </row>
    <row r="2" spans="1:6" x14ac:dyDescent="0.25">
      <c r="A2" s="53" t="s">
        <v>1</v>
      </c>
    </row>
    <row r="4" spans="1:6" x14ac:dyDescent="0.25">
      <c r="A4" s="14" t="s">
        <v>145</v>
      </c>
    </row>
    <row r="5" spans="1:6" x14ac:dyDescent="0.25">
      <c r="A5" s="56" t="s">
        <v>146</v>
      </c>
    </row>
    <row r="6" spans="1:6" x14ac:dyDescent="0.25">
      <c r="A6" s="56"/>
    </row>
    <row r="7" spans="1:6" x14ac:dyDescent="0.25">
      <c r="A7" s="12" t="s">
        <v>59</v>
      </c>
      <c r="B7" s="11">
        <v>12</v>
      </c>
      <c r="C7" s="11">
        <v>24</v>
      </c>
      <c r="D7" s="11">
        <v>36</v>
      </c>
      <c r="E7" s="11">
        <v>48</v>
      </c>
      <c r="F7" s="15" t="s">
        <v>94</v>
      </c>
    </row>
    <row r="8" spans="1:6" x14ac:dyDescent="0.25">
      <c r="A8" s="13">
        <v>2010</v>
      </c>
      <c r="B8">
        <f>'A6'!B8</f>
        <v>0</v>
      </c>
      <c r="C8">
        <f>'A6'!C8</f>
        <v>1</v>
      </c>
      <c r="D8">
        <f>'A6'!D8</f>
        <v>0</v>
      </c>
      <c r="E8">
        <f>'A6'!E8</f>
        <v>2</v>
      </c>
      <c r="F8">
        <f>'A6'!F8</f>
        <v>0</v>
      </c>
    </row>
    <row r="9" spans="1:6" x14ac:dyDescent="0.25">
      <c r="A9" s="13">
        <v>2011</v>
      </c>
      <c r="B9">
        <f>'A6'!B9</f>
        <v>0</v>
      </c>
      <c r="C9">
        <f>'A6'!C9</f>
        <v>1</v>
      </c>
      <c r="D9">
        <f>'A6'!D9</f>
        <v>1</v>
      </c>
      <c r="E9">
        <f>'A6'!E9</f>
        <v>2</v>
      </c>
      <c r="F9">
        <f>'A6'!F9</f>
        <v>4</v>
      </c>
    </row>
    <row r="10" spans="1:6" x14ac:dyDescent="0.25">
      <c r="A10" s="13">
        <v>2012</v>
      </c>
      <c r="B10">
        <f>'A6'!B10</f>
        <v>0</v>
      </c>
      <c r="C10">
        <f>'A6'!C10</f>
        <v>3</v>
      </c>
      <c r="D10">
        <f>'A6'!D10</f>
        <v>4</v>
      </c>
      <c r="E10">
        <f>'A6'!E10</f>
        <v>2</v>
      </c>
      <c r="F10">
        <f>'A6'!F10</f>
        <v>1</v>
      </c>
    </row>
    <row r="11" spans="1:6" x14ac:dyDescent="0.25">
      <c r="A11" s="13">
        <v>2013</v>
      </c>
      <c r="B11">
        <f>'A6'!B11</f>
        <v>0</v>
      </c>
      <c r="C11">
        <f>'A6'!C11</f>
        <v>4</v>
      </c>
      <c r="D11">
        <f>'A6'!D11</f>
        <v>4</v>
      </c>
      <c r="E11">
        <f>'A6'!E11</f>
        <v>4</v>
      </c>
      <c r="F11">
        <f>'A6'!F11</f>
        <v>3</v>
      </c>
    </row>
    <row r="12" spans="1:6" x14ac:dyDescent="0.25">
      <c r="A12" s="13">
        <v>2014</v>
      </c>
      <c r="B12">
        <f>'A6'!B12</f>
        <v>1</v>
      </c>
      <c r="C12">
        <f>'A6'!C12</f>
        <v>2</v>
      </c>
      <c r="D12">
        <f>'A6'!D12</f>
        <v>6</v>
      </c>
      <c r="E12">
        <f>'A6'!E12</f>
        <v>6</v>
      </c>
      <c r="F12">
        <f>'A6'!F12</f>
        <v>9</v>
      </c>
    </row>
    <row r="13" spans="1:6" x14ac:dyDescent="0.25">
      <c r="A13" s="13">
        <v>2015</v>
      </c>
      <c r="B13">
        <f>'A6'!B13</f>
        <v>1</v>
      </c>
      <c r="C13">
        <f>'A6'!C13</f>
        <v>8</v>
      </c>
      <c r="D13">
        <f>'A6'!D13</f>
        <v>8</v>
      </c>
      <c r="E13">
        <f>'A6'!E13</f>
        <v>10</v>
      </c>
      <c r="F13">
        <f>'A6'!F13</f>
        <v>3</v>
      </c>
    </row>
    <row r="14" spans="1:6" x14ac:dyDescent="0.25">
      <c r="A14" s="13">
        <v>2016</v>
      </c>
      <c r="B14">
        <f>'A6'!B14</f>
        <v>1</v>
      </c>
      <c r="C14">
        <f>'A6'!C14</f>
        <v>6</v>
      </c>
      <c r="D14">
        <f>'A6'!D14</f>
        <v>11</v>
      </c>
      <c r="E14">
        <f>'A6'!E14</f>
        <v>9</v>
      </c>
    </row>
    <row r="15" spans="1:6" x14ac:dyDescent="0.25">
      <c r="A15" s="13">
        <v>2017</v>
      </c>
      <c r="B15">
        <f>'A6'!B15</f>
        <v>0</v>
      </c>
      <c r="C15">
        <f>'A6'!C15</f>
        <v>15</v>
      </c>
      <c r="D15">
        <f>'A6'!D15</f>
        <v>15</v>
      </c>
    </row>
    <row r="16" spans="1:6" x14ac:dyDescent="0.25">
      <c r="A16" s="13">
        <v>2018</v>
      </c>
      <c r="B16">
        <f>'A6'!B16</f>
        <v>1</v>
      </c>
      <c r="C16">
        <f>'A6'!C16</f>
        <v>3</v>
      </c>
    </row>
    <row r="17" spans="1:13" x14ac:dyDescent="0.25">
      <c r="A17" s="13">
        <v>2019</v>
      </c>
      <c r="B17">
        <f>'A6'!B17</f>
        <v>2</v>
      </c>
    </row>
    <row r="19" spans="1:13" x14ac:dyDescent="0.25">
      <c r="A19" s="14" t="s">
        <v>147</v>
      </c>
      <c r="H19" s="14" t="s">
        <v>148</v>
      </c>
    </row>
    <row r="21" spans="1:13" x14ac:dyDescent="0.25">
      <c r="A21" s="12" t="s">
        <v>59</v>
      </c>
      <c r="B21" s="11">
        <v>12</v>
      </c>
      <c r="C21" s="11">
        <v>24</v>
      </c>
      <c r="D21" s="11">
        <v>36</v>
      </c>
      <c r="E21" s="11">
        <v>48</v>
      </c>
      <c r="F21" s="15" t="s">
        <v>94</v>
      </c>
      <c r="H21" s="12" t="s">
        <v>59</v>
      </c>
      <c r="I21" s="11">
        <v>12</v>
      </c>
      <c r="J21" s="11">
        <v>24</v>
      </c>
      <c r="K21" s="11">
        <v>36</v>
      </c>
      <c r="L21" s="11">
        <v>48</v>
      </c>
      <c r="M21" s="15" t="s">
        <v>94</v>
      </c>
    </row>
    <row r="22" spans="1:13" x14ac:dyDescent="0.25">
      <c r="A22" s="13">
        <v>2010</v>
      </c>
      <c r="B22" s="33">
        <f>pivots!C88</f>
        <v>0</v>
      </c>
      <c r="C22" s="33">
        <f>pivots!D88</f>
        <v>8.8962616180585687</v>
      </c>
      <c r="D22" s="33">
        <f>pivots!E88</f>
        <v>0</v>
      </c>
      <c r="E22" s="33">
        <f>pivots!F88</f>
        <v>71.619145010552643</v>
      </c>
      <c r="F22" s="33">
        <f>SUM(pivots!G88:H88)</f>
        <v>0</v>
      </c>
      <c r="H22" s="13">
        <v>2010</v>
      </c>
      <c r="I22" s="34">
        <f t="shared" ref="I22:M27" si="0">IFERROR(B22/B8, 0)</f>
        <v>0</v>
      </c>
      <c r="J22" s="34">
        <f t="shared" si="0"/>
        <v>8.8962616180585687</v>
      </c>
      <c r="K22" s="34">
        <f t="shared" si="0"/>
        <v>0</v>
      </c>
      <c r="L22" s="34">
        <f t="shared" si="0"/>
        <v>35.809572505276321</v>
      </c>
      <c r="M22" s="34">
        <f t="shared" si="0"/>
        <v>0</v>
      </c>
    </row>
    <row r="23" spans="1:13" x14ac:dyDescent="0.25">
      <c r="A23" s="13">
        <v>2011</v>
      </c>
      <c r="B23" s="33">
        <f>pivots!C89</f>
        <v>0</v>
      </c>
      <c r="C23" s="33">
        <f>pivots!D89</f>
        <v>16.036525793783817</v>
      </c>
      <c r="D23" s="33">
        <f>pivots!E89</f>
        <v>16.789788110369901</v>
      </c>
      <c r="E23" s="33">
        <f>pivots!F89</f>
        <v>57.293192631760029</v>
      </c>
      <c r="F23" s="33">
        <f>SUM(pivots!G89:H89)</f>
        <v>233.81159962457093</v>
      </c>
      <c r="H23" s="13">
        <v>2011</v>
      </c>
      <c r="I23" s="34">
        <f t="shared" si="0"/>
        <v>0</v>
      </c>
      <c r="J23" s="34">
        <f t="shared" si="0"/>
        <v>16.036525793783817</v>
      </c>
      <c r="K23" s="34">
        <f t="shared" si="0"/>
        <v>16.789788110369901</v>
      </c>
      <c r="L23" s="34">
        <f t="shared" si="0"/>
        <v>28.646596315880014</v>
      </c>
      <c r="M23" s="34">
        <f t="shared" si="0"/>
        <v>58.452899906142733</v>
      </c>
    </row>
    <row r="24" spans="1:13" x14ac:dyDescent="0.25">
      <c r="A24" s="13">
        <v>2012</v>
      </c>
      <c r="B24" s="33">
        <f>pivots!C90</f>
        <v>0</v>
      </c>
      <c r="C24" s="33">
        <f>pivots!D90</f>
        <v>73.126942493936866</v>
      </c>
      <c r="D24" s="33">
        <f>pivots!E90</f>
        <v>78.491102989693829</v>
      </c>
      <c r="E24" s="33">
        <f>pivots!F90</f>
        <v>94.49849519328518</v>
      </c>
      <c r="F24" s="33">
        <f>SUM(pivots!G90:H90)</f>
        <v>102.61943224805987</v>
      </c>
      <c r="H24" s="13">
        <v>2012</v>
      </c>
      <c r="I24" s="34">
        <f t="shared" si="0"/>
        <v>0</v>
      </c>
      <c r="J24" s="34">
        <f t="shared" si="0"/>
        <v>24.375647497978957</v>
      </c>
      <c r="K24" s="34">
        <f t="shared" si="0"/>
        <v>19.622775747423457</v>
      </c>
      <c r="L24" s="34">
        <f t="shared" si="0"/>
        <v>47.24924759664259</v>
      </c>
      <c r="M24" s="34">
        <f t="shared" si="0"/>
        <v>102.61943224805987</v>
      </c>
    </row>
    <row r="25" spans="1:13" x14ac:dyDescent="0.25">
      <c r="A25" s="13">
        <v>2013</v>
      </c>
      <c r="B25" s="33">
        <f>pivots!C91</f>
        <v>0</v>
      </c>
      <c r="C25" s="33">
        <f>pivots!D91</f>
        <v>88.614525694845156</v>
      </c>
      <c r="D25" s="33">
        <f>pivots!E91</f>
        <v>109.68440991530639</v>
      </c>
      <c r="E25" s="33">
        <f>pivots!F91</f>
        <v>286.52378451209154</v>
      </c>
      <c r="F25" s="33">
        <f>SUM(pivots!G91:H91)</f>
        <v>238.81303109626867</v>
      </c>
      <c r="H25" s="13">
        <v>2013</v>
      </c>
      <c r="I25" s="34">
        <f t="shared" si="0"/>
        <v>0</v>
      </c>
      <c r="J25" s="34">
        <f t="shared" si="0"/>
        <v>22.153631423711289</v>
      </c>
      <c r="K25" s="34">
        <f t="shared" si="0"/>
        <v>27.421102478826597</v>
      </c>
      <c r="L25" s="34">
        <f t="shared" si="0"/>
        <v>71.630946128022885</v>
      </c>
      <c r="M25" s="34">
        <f t="shared" si="0"/>
        <v>79.604343698756225</v>
      </c>
    </row>
    <row r="26" spans="1:13" x14ac:dyDescent="0.25">
      <c r="A26" s="13">
        <v>2014</v>
      </c>
      <c r="B26" s="33">
        <f>pivots!C92</f>
        <v>3.0324558906097132</v>
      </c>
      <c r="C26" s="33">
        <f>pivots!D92</f>
        <v>89.07168136571255</v>
      </c>
      <c r="D26" s="33">
        <f>pivots!E92</f>
        <v>125.35169966518164</v>
      </c>
      <c r="E26" s="33">
        <f>pivots!F92</f>
        <v>196.5489755666928</v>
      </c>
      <c r="F26" s="33">
        <f>SUM(pivots!G92:H92)</f>
        <v>654.42963792346347</v>
      </c>
      <c r="H26" s="13">
        <v>2014</v>
      </c>
      <c r="I26" s="34">
        <f t="shared" si="0"/>
        <v>3.0324558906097132</v>
      </c>
      <c r="J26" s="34">
        <f t="shared" si="0"/>
        <v>44.535840682856275</v>
      </c>
      <c r="K26" s="34">
        <f t="shared" si="0"/>
        <v>20.891949944196941</v>
      </c>
      <c r="L26" s="34">
        <f t="shared" si="0"/>
        <v>32.758162594448798</v>
      </c>
      <c r="M26" s="34">
        <f t="shared" si="0"/>
        <v>72.714404213718169</v>
      </c>
    </row>
    <row r="27" spans="1:13" x14ac:dyDescent="0.25">
      <c r="A27" s="13">
        <v>2015</v>
      </c>
      <c r="B27" s="33">
        <f>pivots!C93</f>
        <v>3.8467238295219706</v>
      </c>
      <c r="C27" s="33">
        <f>pivots!D93</f>
        <v>133.32625876272374</v>
      </c>
      <c r="D27" s="33">
        <f>pivots!E93</f>
        <v>221.29192037114112</v>
      </c>
      <c r="E27" s="33">
        <f>pivots!F93</f>
        <v>416.17241506972749</v>
      </c>
      <c r="F27" s="33">
        <f>SUM(pivots!G93:H93)</f>
        <v>157.5670401800993</v>
      </c>
      <c r="H27" s="13">
        <v>2015</v>
      </c>
      <c r="I27" s="34">
        <f t="shared" si="0"/>
        <v>3.8467238295219706</v>
      </c>
      <c r="J27" s="34">
        <f t="shared" si="0"/>
        <v>16.665782345340467</v>
      </c>
      <c r="K27" s="34">
        <f t="shared" si="0"/>
        <v>27.66149004639264</v>
      </c>
      <c r="L27" s="34">
        <f t="shared" si="0"/>
        <v>41.617241506972746</v>
      </c>
      <c r="M27" s="34">
        <f t="shared" si="0"/>
        <v>52.522346726699766</v>
      </c>
    </row>
    <row r="28" spans="1:13" x14ac:dyDescent="0.25">
      <c r="A28" s="13">
        <v>2016</v>
      </c>
      <c r="B28" s="33">
        <f>pivots!C94</f>
        <v>3.8891318007879949</v>
      </c>
      <c r="C28" s="33">
        <f>pivots!D94</f>
        <v>121.10076318254082</v>
      </c>
      <c r="D28" s="33">
        <f>pivots!E94</f>
        <v>263.6677663547199</v>
      </c>
      <c r="E28" s="33">
        <f>pivots!F94</f>
        <v>422.6167451814967</v>
      </c>
      <c r="F28" s="33"/>
      <c r="H28" s="13">
        <v>2016</v>
      </c>
      <c r="I28" s="34">
        <f>IFERROR(B28/B14, 0)</f>
        <v>3.8891318007879949</v>
      </c>
      <c r="J28" s="34">
        <f>IFERROR(C28/C14, 0)</f>
        <v>20.183460530423471</v>
      </c>
      <c r="K28" s="34">
        <f>IFERROR(D28/D14, 0)</f>
        <v>23.969796941338174</v>
      </c>
      <c r="L28" s="34">
        <f>IFERROR(E28/E14, 0)</f>
        <v>46.957416131277412</v>
      </c>
      <c r="M28" s="34"/>
    </row>
    <row r="29" spans="1:13" x14ac:dyDescent="0.25">
      <c r="A29" s="13">
        <v>2017</v>
      </c>
      <c r="B29" s="33">
        <f>pivots!C95</f>
        <v>0</v>
      </c>
      <c r="C29" s="33">
        <f>pivots!D95</f>
        <v>328.61187177818027</v>
      </c>
      <c r="D29" s="33">
        <f>pivots!E95</f>
        <v>417.98710074037143</v>
      </c>
      <c r="E29" s="33"/>
      <c r="F29" s="33"/>
      <c r="H29" s="13">
        <v>2017</v>
      </c>
      <c r="I29" s="34">
        <f>IFERROR(B29/B15, 0)</f>
        <v>0</v>
      </c>
      <c r="J29" s="34">
        <f>IFERROR(C29/C15, 0)</f>
        <v>21.907458118545353</v>
      </c>
      <c r="K29" s="34">
        <f>IFERROR(D29/D15, 0)</f>
        <v>27.86580671602476</v>
      </c>
      <c r="L29" s="34"/>
      <c r="M29" s="34"/>
    </row>
    <row r="30" spans="1:13" x14ac:dyDescent="0.25">
      <c r="A30" s="13">
        <v>2018</v>
      </c>
      <c r="B30" s="33">
        <f>pivots!C96</f>
        <v>2.6405971232284293</v>
      </c>
      <c r="C30" s="33">
        <f>pivots!D96</f>
        <v>59.797187358895499</v>
      </c>
      <c r="D30" s="33"/>
      <c r="E30" s="33"/>
      <c r="F30" s="33"/>
      <c r="H30" s="13">
        <v>2018</v>
      </c>
      <c r="I30" s="34">
        <f>IFERROR(B30/B16, 0)</f>
        <v>2.6405971232284293</v>
      </c>
      <c r="J30" s="34">
        <f>IFERROR(C30/C16, 0)</f>
        <v>19.9323957862985</v>
      </c>
      <c r="K30" s="34"/>
      <c r="L30" s="34"/>
      <c r="M30" s="34"/>
    </row>
    <row r="31" spans="1:13" x14ac:dyDescent="0.25">
      <c r="A31" s="13">
        <v>2019</v>
      </c>
      <c r="B31" s="33">
        <f>pivots!C97</f>
        <v>10.590165515486209</v>
      </c>
      <c r="C31" s="33"/>
      <c r="D31" s="33"/>
      <c r="E31" s="33"/>
      <c r="F31" s="33"/>
      <c r="H31" s="13">
        <v>2019</v>
      </c>
      <c r="I31" s="34">
        <f>IFERROR(B31/B17, 0)</f>
        <v>5.2950827577431046</v>
      </c>
      <c r="J31" s="34"/>
      <c r="K31" s="34"/>
      <c r="L31" s="34"/>
      <c r="M31" s="34"/>
    </row>
    <row r="32" spans="1:13" x14ac:dyDescent="0.25">
      <c r="H32" s="18" t="s">
        <v>75</v>
      </c>
      <c r="I32" s="35">
        <f>SUM(B22:B31)/SUM(B8:B17)</f>
        <v>3.9998456932723863</v>
      </c>
      <c r="J32" s="35">
        <f>SUM(C22:C31)/SUM(C8:C17)</f>
        <v>21.362372512759936</v>
      </c>
      <c r="K32" s="35">
        <f>SUM(D22:D31)/SUM(D8:D17)</f>
        <v>25.168648737689473</v>
      </c>
      <c r="L32" s="35">
        <f>SUM(E22:E31)/SUM(E8:E17)</f>
        <v>44.1506500904459</v>
      </c>
      <c r="M32" s="35">
        <f>SUM(F22:F31)/SUM(F8:F17)</f>
        <v>69.362037053623112</v>
      </c>
    </row>
    <row r="34" spans="1:13" x14ac:dyDescent="0.25">
      <c r="A34" s="14" t="s">
        <v>149</v>
      </c>
      <c r="H34" s="14" t="s">
        <v>150</v>
      </c>
    </row>
    <row r="35" spans="1:13" x14ac:dyDescent="0.25">
      <c r="A35" s="56" t="s">
        <v>151</v>
      </c>
      <c r="H35" s="57" t="s">
        <v>152</v>
      </c>
    </row>
    <row r="37" spans="1:13" x14ac:dyDescent="0.25">
      <c r="A37" s="29"/>
      <c r="H37" s="29"/>
    </row>
    <row r="38" spans="1:13" x14ac:dyDescent="0.25">
      <c r="A38" s="12" t="s">
        <v>59</v>
      </c>
      <c r="B38" s="11">
        <v>12</v>
      </c>
      <c r="C38" s="11">
        <v>24</v>
      </c>
      <c r="D38" s="11">
        <v>36</v>
      </c>
      <c r="E38" s="11">
        <v>48</v>
      </c>
      <c r="F38" s="15" t="s">
        <v>94</v>
      </c>
      <c r="H38" s="12" t="s">
        <v>59</v>
      </c>
      <c r="I38" s="11">
        <v>12</v>
      </c>
      <c r="J38" s="11">
        <v>24</v>
      </c>
      <c r="K38" s="11">
        <v>36</v>
      </c>
      <c r="L38" s="11">
        <v>48</v>
      </c>
      <c r="M38" s="15" t="s">
        <v>94</v>
      </c>
    </row>
    <row r="39" spans="1:13" x14ac:dyDescent="0.25">
      <c r="A39" s="13">
        <v>2010</v>
      </c>
      <c r="B39">
        <f>'A6'!B40</f>
        <v>0</v>
      </c>
      <c r="C39">
        <f>'A6'!C40</f>
        <v>0</v>
      </c>
      <c r="D39">
        <f>'A6'!D40</f>
        <v>0</v>
      </c>
      <c r="E39" s="30">
        <f>'A6'!E40</f>
        <v>0</v>
      </c>
      <c r="F39" s="16">
        <f>'A6'!F40</f>
        <v>0</v>
      </c>
      <c r="H39" s="13">
        <v>2010</v>
      </c>
      <c r="I39">
        <f t="shared" ref="I39:I57" si="1">B39*I$32</f>
        <v>0</v>
      </c>
      <c r="J39">
        <f t="shared" ref="J39:J57" si="2">C39*J$32</f>
        <v>0</v>
      </c>
      <c r="K39">
        <f t="shared" ref="K39:K57" si="3">D39*K$32</f>
        <v>0</v>
      </c>
      <c r="L39" s="30">
        <f t="shared" ref="L39:L57" si="4">E39*L$32</f>
        <v>0</v>
      </c>
      <c r="M39" s="16">
        <f t="shared" ref="M39:M57" si="5">F39*M$32</f>
        <v>0</v>
      </c>
    </row>
    <row r="40" spans="1:13" x14ac:dyDescent="0.25">
      <c r="A40" s="13">
        <v>2011</v>
      </c>
      <c r="B40">
        <f>'A6'!B41</f>
        <v>0</v>
      </c>
      <c r="C40">
        <f>'A6'!C41</f>
        <v>0</v>
      </c>
      <c r="D40">
        <f>'A6'!D41</f>
        <v>0</v>
      </c>
      <c r="E40" s="31">
        <f>'A6'!E41</f>
        <v>0</v>
      </c>
      <c r="F40" s="16">
        <f>'A6'!F41</f>
        <v>0</v>
      </c>
      <c r="H40" s="13">
        <v>2011</v>
      </c>
      <c r="I40">
        <f t="shared" si="1"/>
        <v>0</v>
      </c>
      <c r="J40">
        <f t="shared" si="2"/>
        <v>0</v>
      </c>
      <c r="K40">
        <f t="shared" si="3"/>
        <v>0</v>
      </c>
      <c r="L40" s="31">
        <f t="shared" si="4"/>
        <v>0</v>
      </c>
      <c r="M40" s="16">
        <f t="shared" si="5"/>
        <v>0</v>
      </c>
    </row>
    <row r="41" spans="1:13" x14ac:dyDescent="0.25">
      <c r="A41" s="13">
        <v>2012</v>
      </c>
      <c r="B41">
        <f>'A6'!B42</f>
        <v>0</v>
      </c>
      <c r="C41">
        <f>'A6'!C42</f>
        <v>0</v>
      </c>
      <c r="D41">
        <f>'A6'!D42</f>
        <v>0</v>
      </c>
      <c r="E41" s="31">
        <f>'A6'!E42</f>
        <v>0</v>
      </c>
      <c r="F41" s="16">
        <f>'A6'!F42</f>
        <v>0</v>
      </c>
      <c r="H41" s="13">
        <v>2012</v>
      </c>
      <c r="I41">
        <f t="shared" si="1"/>
        <v>0</v>
      </c>
      <c r="J41">
        <f t="shared" si="2"/>
        <v>0</v>
      </c>
      <c r="K41">
        <f t="shared" si="3"/>
        <v>0</v>
      </c>
      <c r="L41" s="31">
        <f t="shared" si="4"/>
        <v>0</v>
      </c>
      <c r="M41" s="16">
        <f t="shared" si="5"/>
        <v>0</v>
      </c>
    </row>
    <row r="42" spans="1:13" x14ac:dyDescent="0.25">
      <c r="A42" s="13">
        <v>2013</v>
      </c>
      <c r="B42">
        <f>'A6'!B43</f>
        <v>0</v>
      </c>
      <c r="C42">
        <f>'A6'!C43</f>
        <v>0</v>
      </c>
      <c r="D42">
        <f>'A6'!D43</f>
        <v>0</v>
      </c>
      <c r="E42" s="31">
        <f>'A6'!E43</f>
        <v>0</v>
      </c>
      <c r="F42" s="16">
        <f>'A6'!F43</f>
        <v>0</v>
      </c>
      <c r="H42" s="13">
        <v>2013</v>
      </c>
      <c r="I42">
        <f t="shared" si="1"/>
        <v>0</v>
      </c>
      <c r="J42">
        <f t="shared" si="2"/>
        <v>0</v>
      </c>
      <c r="K42">
        <f t="shared" si="3"/>
        <v>0</v>
      </c>
      <c r="L42" s="31">
        <f t="shared" si="4"/>
        <v>0</v>
      </c>
      <c r="M42" s="16">
        <f t="shared" si="5"/>
        <v>0</v>
      </c>
    </row>
    <row r="43" spans="1:13" x14ac:dyDescent="0.25">
      <c r="A43" s="13">
        <v>2014</v>
      </c>
      <c r="B43">
        <f>'A6'!B44</f>
        <v>0</v>
      </c>
      <c r="C43">
        <f>'A6'!C44</f>
        <v>0</v>
      </c>
      <c r="D43">
        <f>'A6'!D44</f>
        <v>0</v>
      </c>
      <c r="E43" s="31">
        <f>'A6'!E44</f>
        <v>0</v>
      </c>
      <c r="F43" s="16">
        <f>'A6'!F44</f>
        <v>1</v>
      </c>
      <c r="H43" s="13">
        <v>2014</v>
      </c>
      <c r="I43">
        <f t="shared" si="1"/>
        <v>0</v>
      </c>
      <c r="J43">
        <f t="shared" si="2"/>
        <v>0</v>
      </c>
      <c r="K43">
        <f t="shared" si="3"/>
        <v>0</v>
      </c>
      <c r="L43" s="31">
        <f t="shared" si="4"/>
        <v>0</v>
      </c>
      <c r="M43" s="16">
        <f t="shared" si="5"/>
        <v>69.362037053623112</v>
      </c>
    </row>
    <row r="44" spans="1:13" x14ac:dyDescent="0.25">
      <c r="A44" s="13">
        <v>2015</v>
      </c>
      <c r="B44">
        <f>'A6'!B45</f>
        <v>0</v>
      </c>
      <c r="C44">
        <f>'A6'!C45</f>
        <v>0</v>
      </c>
      <c r="D44">
        <f>'A6'!D45</f>
        <v>0</v>
      </c>
      <c r="E44" s="31">
        <f>'A6'!E45</f>
        <v>0</v>
      </c>
      <c r="F44" s="16">
        <f>'A6'!F45</f>
        <v>2</v>
      </c>
      <c r="H44" s="13">
        <v>2015</v>
      </c>
      <c r="I44">
        <f t="shared" si="1"/>
        <v>0</v>
      </c>
      <c r="J44">
        <f t="shared" si="2"/>
        <v>0</v>
      </c>
      <c r="K44">
        <f t="shared" si="3"/>
        <v>0</v>
      </c>
      <c r="L44" s="31">
        <f t="shared" si="4"/>
        <v>0</v>
      </c>
      <c r="M44" s="16">
        <f t="shared" si="5"/>
        <v>138.72407410724622</v>
      </c>
    </row>
    <row r="45" spans="1:13" x14ac:dyDescent="0.25">
      <c r="A45" s="13">
        <v>2016</v>
      </c>
      <c r="B45">
        <f>'A6'!B46</f>
        <v>0</v>
      </c>
      <c r="C45">
        <f>'A6'!C46</f>
        <v>0</v>
      </c>
      <c r="D45">
        <f>'A6'!D46</f>
        <v>0</v>
      </c>
      <c r="E45" s="20">
        <f>'A6'!E46</f>
        <v>0</v>
      </c>
      <c r="F45" s="16">
        <f>'A6'!F46</f>
        <v>11</v>
      </c>
      <c r="H45" s="13">
        <v>2016</v>
      </c>
      <c r="I45">
        <f t="shared" si="1"/>
        <v>0</v>
      </c>
      <c r="J45">
        <f t="shared" si="2"/>
        <v>0</v>
      </c>
      <c r="K45">
        <f t="shared" si="3"/>
        <v>0</v>
      </c>
      <c r="L45" s="20">
        <f t="shared" si="4"/>
        <v>0</v>
      </c>
      <c r="M45" s="16">
        <f t="shared" si="5"/>
        <v>762.98240758985423</v>
      </c>
    </row>
    <row r="46" spans="1:13" x14ac:dyDescent="0.25">
      <c r="A46" s="13">
        <v>2017</v>
      </c>
      <c r="B46">
        <f>'A6'!B47</f>
        <v>0</v>
      </c>
      <c r="C46">
        <f>'A6'!C47</f>
        <v>0</v>
      </c>
      <c r="D46" s="20">
        <f>'A6'!D47</f>
        <v>0</v>
      </c>
      <c r="E46" s="28">
        <f>'A6'!E47</f>
        <v>14.616723971514253</v>
      </c>
      <c r="F46" s="16">
        <f>'A6'!F47</f>
        <v>13.04231054928249</v>
      </c>
      <c r="H46" s="13">
        <v>2017</v>
      </c>
      <c r="I46">
        <f t="shared" si="1"/>
        <v>0</v>
      </c>
      <c r="J46">
        <f t="shared" si="2"/>
        <v>0</v>
      </c>
      <c r="K46" s="20">
        <f t="shared" si="3"/>
        <v>0</v>
      </c>
      <c r="L46" s="28">
        <f t="shared" si="4"/>
        <v>645.3378655349585</v>
      </c>
      <c r="M46" s="16">
        <f t="shared" si="5"/>
        <v>904.64122758419171</v>
      </c>
    </row>
    <row r="47" spans="1:13" x14ac:dyDescent="0.25">
      <c r="A47" s="13">
        <v>2018</v>
      </c>
      <c r="B47">
        <f>'A6'!B48</f>
        <v>0</v>
      </c>
      <c r="C47" s="20">
        <f>'A6'!C48</f>
        <v>0</v>
      </c>
      <c r="D47" s="28">
        <f>'A6'!D48</f>
        <v>9.7055794869475829</v>
      </c>
      <c r="E47" s="28">
        <f>'A6'!E48</f>
        <v>12.047152010478236</v>
      </c>
      <c r="F47" s="16">
        <f>'A6'!F48</f>
        <v>10.749515285455075</v>
      </c>
      <c r="H47" s="13">
        <v>2018</v>
      </c>
      <c r="I47">
        <f t="shared" si="1"/>
        <v>0</v>
      </c>
      <c r="J47" s="20">
        <f t="shared" si="2"/>
        <v>0</v>
      </c>
      <c r="K47" s="28">
        <f t="shared" si="3"/>
        <v>244.27632090270814</v>
      </c>
      <c r="L47" s="28">
        <f t="shared" si="4"/>
        <v>531.88959300103647</v>
      </c>
      <c r="M47" s="16">
        <f t="shared" si="5"/>
        <v>745.60827753822298</v>
      </c>
    </row>
    <row r="48" spans="1:13" x14ac:dyDescent="0.25">
      <c r="A48" s="13">
        <v>2019</v>
      </c>
      <c r="B48" s="20">
        <f>'A6'!B49</f>
        <v>0</v>
      </c>
      <c r="C48" s="28">
        <f>'A6'!C49</f>
        <v>7.2362624767098671</v>
      </c>
      <c r="D48" s="28">
        <f>'A6'!D49</f>
        <v>8.0684336331716935</v>
      </c>
      <c r="E48" s="28">
        <f>'A6'!E49</f>
        <v>10.015027603039561</v>
      </c>
      <c r="F48" s="16">
        <f>'A6'!F49</f>
        <v>8.9362774047751543</v>
      </c>
      <c r="H48" s="13">
        <v>2019</v>
      </c>
      <c r="I48" s="20">
        <f t="shared" si="1"/>
        <v>0</v>
      </c>
      <c r="J48" s="28">
        <f t="shared" si="2"/>
        <v>154.583734627583</v>
      </c>
      <c r="K48" s="28">
        <f t="shared" si="3"/>
        <v>203.07157197665802</v>
      </c>
      <c r="L48" s="28">
        <f t="shared" si="4"/>
        <v>442.16997934795677</v>
      </c>
      <c r="M48" s="16">
        <f t="shared" si="5"/>
        <v>619.83840447146929</v>
      </c>
    </row>
    <row r="49" spans="1:13" x14ac:dyDescent="0.25">
      <c r="A49" s="13">
        <v>2020</v>
      </c>
      <c r="B49" s="28">
        <f>'A6'!B50</f>
        <v>0.85979432883139384</v>
      </c>
      <c r="C49" s="28">
        <f>'A6'!C50</f>
        <v>7.9111468658470203</v>
      </c>
      <c r="D49" s="28">
        <f>'A6'!D50</f>
        <v>8.8209298176788842</v>
      </c>
      <c r="E49" s="28">
        <f>'A6'!E50</f>
        <v>10.949071359443241</v>
      </c>
      <c r="F49" s="16">
        <f>'A6'!F50</f>
        <v>9.7697123633456329</v>
      </c>
      <c r="H49" s="13">
        <v>2020</v>
      </c>
      <c r="I49" s="28">
        <f t="shared" si="1"/>
        <v>3.4390446432762727</v>
      </c>
      <c r="J49" s="28">
        <f t="shared" si="2"/>
        <v>169.00086635137731</v>
      </c>
      <c r="K49" s="28">
        <f t="shared" si="3"/>
        <v>222.01088412097107</v>
      </c>
      <c r="L49" s="28">
        <f t="shared" si="4"/>
        <v>483.40861840610137</v>
      </c>
      <c r="M49" s="16">
        <f t="shared" si="5"/>
        <v>677.64715094961957</v>
      </c>
    </row>
    <row r="50" spans="1:13" x14ac:dyDescent="0.25">
      <c r="A50" s="13">
        <v>2021</v>
      </c>
      <c r="B50" s="28">
        <f>'A6'!B51</f>
        <v>0.7027165187564276</v>
      </c>
      <c r="C50" s="28">
        <f>'A6'!C51</f>
        <v>6.4658411884326608</v>
      </c>
      <c r="D50" s="28">
        <f>'A6'!D51</f>
        <v>7.2094137932952425</v>
      </c>
      <c r="E50" s="28">
        <f>'A6'!E51</f>
        <v>8.9487602456988036</v>
      </c>
      <c r="F50" s="16">
        <f>'A6'!F51</f>
        <v>7.9848610661959469</v>
      </c>
      <c r="H50" s="13">
        <v>2021</v>
      </c>
      <c r="I50" s="28">
        <f t="shared" si="1"/>
        <v>2.810757641139261</v>
      </c>
      <c r="J50" s="28">
        <f t="shared" si="2"/>
        <v>138.12570807564492</v>
      </c>
      <c r="K50" s="28">
        <f t="shared" si="3"/>
        <v>181.45120336810137</v>
      </c>
      <c r="L50" s="28">
        <f t="shared" si="4"/>
        <v>395.09358235114058</v>
      </c>
      <c r="M50" s="16">
        <f t="shared" si="5"/>
        <v>553.84622914151578</v>
      </c>
    </row>
    <row r="51" spans="1:13" x14ac:dyDescent="0.25">
      <c r="A51" s="13">
        <v>2022</v>
      </c>
      <c r="B51" s="28">
        <f>'A6'!B52</f>
        <v>0.57044046816698246</v>
      </c>
      <c r="C51" s="28">
        <f>'A6'!C52</f>
        <v>5.248741670610042</v>
      </c>
      <c r="D51" s="28">
        <f>'A6'!D52</f>
        <v>5.8523476674984911</v>
      </c>
      <c r="E51" s="28">
        <f>'A6'!E52</f>
        <v>7.2642877288613814</v>
      </c>
      <c r="F51" s="16">
        <f>'A6'!F52</f>
        <v>6.4818283949120072</v>
      </c>
      <c r="H51" s="13">
        <v>2022</v>
      </c>
      <c r="I51" s="28">
        <f t="shared" si="1"/>
        <v>2.2816738498659888</v>
      </c>
      <c r="J51" s="28">
        <f t="shared" si="2"/>
        <v>112.12557479081764</v>
      </c>
      <c r="K51" s="28">
        <f t="shared" si="3"/>
        <v>147.29568273410584</v>
      </c>
      <c r="L51" s="28">
        <f t="shared" si="4"/>
        <v>320.72302567327881</v>
      </c>
      <c r="M51" s="16">
        <f t="shared" si="5"/>
        <v>449.59282130311306</v>
      </c>
    </row>
    <row r="52" spans="1:13" x14ac:dyDescent="0.25">
      <c r="A52" s="13">
        <v>2023</v>
      </c>
      <c r="B52" s="28">
        <f>'A6'!B53</f>
        <v>0.41336265809201628</v>
      </c>
      <c r="C52" s="28">
        <f>'A6'!C53</f>
        <v>3.8034359931956829</v>
      </c>
      <c r="D52" s="28">
        <f>'A6'!D53</f>
        <v>4.2408316431148485</v>
      </c>
      <c r="E52" s="28">
        <f>'A6'!E53</f>
        <v>5.2639766151169427</v>
      </c>
      <c r="F52" s="16">
        <f>'A6'!F53</f>
        <v>4.6969770977623284</v>
      </c>
      <c r="H52" s="13">
        <v>2023</v>
      </c>
      <c r="I52" s="28">
        <f t="shared" si="1"/>
        <v>1.6533868477289773</v>
      </c>
      <c r="J52" s="28">
        <f t="shared" si="2"/>
        <v>81.250416515085249</v>
      </c>
      <c r="K52" s="28">
        <f t="shared" si="3"/>
        <v>106.7360019812361</v>
      </c>
      <c r="L52" s="28">
        <f t="shared" si="4"/>
        <v>232.40798961831794</v>
      </c>
      <c r="M52" s="16">
        <f t="shared" si="5"/>
        <v>325.79189949500977</v>
      </c>
    </row>
    <row r="53" spans="1:13" x14ac:dyDescent="0.25">
      <c r="A53" s="13">
        <v>2024</v>
      </c>
      <c r="B53" s="28">
        <f>'A6'!B54</f>
        <v>0.25628484801705009</v>
      </c>
      <c r="C53" s="28">
        <f>'A6'!C54</f>
        <v>2.3581303157813234</v>
      </c>
      <c r="D53" s="28">
        <f>'A6'!D54</f>
        <v>2.6293156187312059</v>
      </c>
      <c r="E53" s="28">
        <f>'A6'!E54</f>
        <v>3.2636655013725049</v>
      </c>
      <c r="F53" s="16">
        <f>'A6'!F54</f>
        <v>2.9121258006126425</v>
      </c>
      <c r="H53" s="13">
        <v>2024</v>
      </c>
      <c r="I53" s="28">
        <f t="shared" si="1"/>
        <v>1.025099845591966</v>
      </c>
      <c r="J53" s="28">
        <f t="shared" si="2"/>
        <v>50.375258239352853</v>
      </c>
      <c r="K53" s="28">
        <f t="shared" si="3"/>
        <v>66.176321228366376</v>
      </c>
      <c r="L53" s="28">
        <f t="shared" si="4"/>
        <v>144.09295356335716</v>
      </c>
      <c r="M53" s="16">
        <f t="shared" si="5"/>
        <v>201.99097768690598</v>
      </c>
    </row>
    <row r="54" spans="1:13" x14ac:dyDescent="0.25">
      <c r="A54" s="13">
        <v>2025</v>
      </c>
      <c r="B54" s="28">
        <f>'A6'!B55</f>
        <v>0.13227605058944519</v>
      </c>
      <c r="C54" s="28">
        <f>'A6'!C55</f>
        <v>1.2170995178226185</v>
      </c>
      <c r="D54" s="28">
        <f>'A6'!D55</f>
        <v>1.3570661257967516</v>
      </c>
      <c r="E54" s="28">
        <f>'A6'!E55</f>
        <v>1.6844725168374217</v>
      </c>
      <c r="F54" s="16">
        <f>'A6'!F55</f>
        <v>1.503032671283945</v>
      </c>
      <c r="H54" s="13">
        <v>2025</v>
      </c>
      <c r="I54" s="28">
        <f t="shared" si="1"/>
        <v>0.52908379127327265</v>
      </c>
      <c r="J54" s="28">
        <f t="shared" si="2"/>
        <v>26.000133284827278</v>
      </c>
      <c r="K54" s="28">
        <f t="shared" si="3"/>
        <v>34.155520633995557</v>
      </c>
      <c r="L54" s="28">
        <f t="shared" si="4"/>
        <v>74.370556677861742</v>
      </c>
      <c r="M54" s="16">
        <f t="shared" si="5"/>
        <v>104.25340783840312</v>
      </c>
    </row>
    <row r="55" spans="1:13" x14ac:dyDescent="0.25">
      <c r="A55" s="13">
        <v>2026</v>
      </c>
      <c r="B55" s="28">
        <f>'A6'!B56</f>
        <v>6.6138025294722597E-2</v>
      </c>
      <c r="C55" s="28">
        <f>'A6'!C56</f>
        <v>0.60854975891130925</v>
      </c>
      <c r="D55" s="28">
        <f>'A6'!D56</f>
        <v>0.67853306289837578</v>
      </c>
      <c r="E55" s="28">
        <f>'A6'!E56</f>
        <v>0.84223625841871086</v>
      </c>
      <c r="F55" s="16">
        <f>'A6'!F56</f>
        <v>0.75151633564197251</v>
      </c>
      <c r="H55" s="13">
        <v>2026</v>
      </c>
      <c r="I55" s="28">
        <f t="shared" si="1"/>
        <v>0.26454189563663633</v>
      </c>
      <c r="J55" s="28">
        <f t="shared" si="2"/>
        <v>13.000066642413639</v>
      </c>
      <c r="K55" s="28">
        <f t="shared" si="3"/>
        <v>17.077760316997779</v>
      </c>
      <c r="L55" s="28">
        <f t="shared" si="4"/>
        <v>37.185278338930871</v>
      </c>
      <c r="M55" s="16">
        <f t="shared" si="5"/>
        <v>52.12670391920156</v>
      </c>
    </row>
    <row r="56" spans="1:13" x14ac:dyDescent="0.25">
      <c r="A56" s="13">
        <v>2027</v>
      </c>
      <c r="B56" s="28">
        <f>'A6'!B57</f>
        <v>3.3069012647361298E-2</v>
      </c>
      <c r="C56" s="28">
        <f>'A6'!C57</f>
        <v>0.30427487945565462</v>
      </c>
      <c r="D56" s="28">
        <f>'A6'!D57</f>
        <v>0.33926653144918789</v>
      </c>
      <c r="E56" s="28">
        <f>'A6'!E57</f>
        <v>0.42111812920935543</v>
      </c>
      <c r="F56" s="16">
        <f>'A6'!F57</f>
        <v>0.37575816782098626</v>
      </c>
      <c r="H56" s="13">
        <v>2027</v>
      </c>
      <c r="I56" s="28">
        <f t="shared" si="1"/>
        <v>0.13227094781831816</v>
      </c>
      <c r="J56" s="28">
        <f t="shared" si="2"/>
        <v>6.5000333212068195</v>
      </c>
      <c r="K56" s="28">
        <f t="shared" si="3"/>
        <v>8.5388801584988894</v>
      </c>
      <c r="L56" s="28">
        <f t="shared" si="4"/>
        <v>18.592639169465436</v>
      </c>
      <c r="M56" s="16">
        <f t="shared" si="5"/>
        <v>26.06335195960078</v>
      </c>
    </row>
    <row r="57" spans="1:13" x14ac:dyDescent="0.25">
      <c r="A57" s="13">
        <v>2028</v>
      </c>
      <c r="B57" s="28">
        <f>'A6'!B58</f>
        <v>8.2672531618403246E-3</v>
      </c>
      <c r="C57" s="28">
        <f>'A6'!C58</f>
        <v>7.6068719863913656E-2</v>
      </c>
      <c r="D57" s="28">
        <f>'A6'!D58</f>
        <v>8.4816632862296973E-2</v>
      </c>
      <c r="E57" s="28">
        <f>'A6'!E58</f>
        <v>0.10527953230233886</v>
      </c>
      <c r="F57" s="16">
        <f>'A6'!F58</f>
        <v>9.3939541955246564E-2</v>
      </c>
      <c r="H57" s="13">
        <v>2028</v>
      </c>
      <c r="I57" s="28">
        <f t="shared" si="1"/>
        <v>3.3067736954579541E-2</v>
      </c>
      <c r="J57" s="28">
        <f t="shared" si="2"/>
        <v>1.6250083303017049</v>
      </c>
      <c r="K57" s="28">
        <f t="shared" si="3"/>
        <v>2.1347200396247223</v>
      </c>
      <c r="L57" s="28">
        <f t="shared" si="4"/>
        <v>4.6481597923663589</v>
      </c>
      <c r="M57" s="16">
        <f t="shared" si="5"/>
        <v>6.515837989900195</v>
      </c>
    </row>
  </sheetData>
  <pageMargins left="0.7" right="0.7" top="0.75" bottom="0.75" header="0.3" footer="0.3"/>
  <pageSetup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57"/>
  <sheetViews>
    <sheetView showGridLines="0" zoomScaleNormal="100" workbookViewId="0"/>
  </sheetViews>
  <sheetFormatPr defaultRowHeight="15" x14ac:dyDescent="0.25"/>
  <cols>
    <col min="9" max="13" width="10" customWidth="1"/>
  </cols>
  <sheetData>
    <row r="1" spans="1:6" x14ac:dyDescent="0.25">
      <c r="A1" s="53" t="s">
        <v>153</v>
      </c>
    </row>
    <row r="2" spans="1:6" x14ac:dyDescent="0.25">
      <c r="A2" s="53" t="s">
        <v>1</v>
      </c>
    </row>
    <row r="4" spans="1:6" x14ac:dyDescent="0.25">
      <c r="A4" s="14" t="s">
        <v>154</v>
      </c>
    </row>
    <row r="5" spans="1:6" x14ac:dyDescent="0.25">
      <c r="A5" s="56" t="s">
        <v>155</v>
      </c>
    </row>
    <row r="7" spans="1:6" x14ac:dyDescent="0.25">
      <c r="A7" s="12" t="s">
        <v>59</v>
      </c>
      <c r="B7" s="11">
        <v>12</v>
      </c>
      <c r="C7" s="11">
        <v>24</v>
      </c>
      <c r="D7" s="11">
        <v>36</v>
      </c>
      <c r="E7" s="11">
        <v>48</v>
      </c>
      <c r="F7" s="15" t="s">
        <v>94</v>
      </c>
    </row>
    <row r="8" spans="1:6" x14ac:dyDescent="0.25">
      <c r="A8" s="13">
        <v>2010</v>
      </c>
      <c r="B8">
        <f>'A4'!B37</f>
        <v>2</v>
      </c>
      <c r="C8">
        <f>'A4'!C37</f>
        <v>4</v>
      </c>
      <c r="D8">
        <f>'A4'!D37</f>
        <v>0</v>
      </c>
      <c r="E8">
        <f>'A4'!E37</f>
        <v>0</v>
      </c>
      <c r="F8">
        <f>'A4'!F37</f>
        <v>0</v>
      </c>
    </row>
    <row r="9" spans="1:6" x14ac:dyDescent="0.25">
      <c r="A9" s="13">
        <v>2011</v>
      </c>
      <c r="B9">
        <f>'A4'!B38</f>
        <v>2</v>
      </c>
      <c r="C9">
        <f>'A4'!C38</f>
        <v>3</v>
      </c>
      <c r="D9">
        <f>'A4'!D38</f>
        <v>1</v>
      </c>
      <c r="E9">
        <f>'A4'!E38</f>
        <v>1</v>
      </c>
      <c r="F9">
        <f>'A4'!F38</f>
        <v>0</v>
      </c>
    </row>
    <row r="10" spans="1:6" x14ac:dyDescent="0.25">
      <c r="A10" s="13">
        <v>2012</v>
      </c>
      <c r="B10">
        <f>'A4'!B39</f>
        <v>8</v>
      </c>
      <c r="C10">
        <f>'A4'!C39</f>
        <v>6</v>
      </c>
      <c r="D10">
        <f>'A4'!D39</f>
        <v>3</v>
      </c>
      <c r="E10">
        <f>'A4'!E39</f>
        <v>1</v>
      </c>
      <c r="F10">
        <f>'A4'!F39</f>
        <v>0</v>
      </c>
    </row>
    <row r="11" spans="1:6" x14ac:dyDescent="0.25">
      <c r="A11" s="13">
        <v>2013</v>
      </c>
      <c r="B11">
        <f>'A4'!B40</f>
        <v>8</v>
      </c>
      <c r="C11">
        <f>'A4'!C40</f>
        <v>3</v>
      </c>
      <c r="D11">
        <f>'A4'!D40</f>
        <v>0</v>
      </c>
      <c r="E11">
        <f>'A4'!E40</f>
        <v>0</v>
      </c>
      <c r="F11">
        <f>'A4'!F40</f>
        <v>0</v>
      </c>
    </row>
    <row r="12" spans="1:6" x14ac:dyDescent="0.25">
      <c r="A12" s="13">
        <v>2014</v>
      </c>
      <c r="B12">
        <f>'A4'!B41</f>
        <v>12</v>
      </c>
      <c r="C12">
        <f>'A4'!C41</f>
        <v>5</v>
      </c>
      <c r="D12">
        <f>'A4'!D41</f>
        <v>2</v>
      </c>
      <c r="E12">
        <f>'A4'!E41</f>
        <v>2</v>
      </c>
      <c r="F12">
        <f>'A4'!F41</f>
        <v>0</v>
      </c>
    </row>
    <row r="13" spans="1:6" x14ac:dyDescent="0.25">
      <c r="A13" s="13">
        <v>2015</v>
      </c>
      <c r="B13">
        <f>'A4'!B42</f>
        <v>24</v>
      </c>
      <c r="C13">
        <f>'A4'!C42</f>
        <v>10</v>
      </c>
      <c r="D13">
        <f>'A4'!D42</f>
        <v>5</v>
      </c>
      <c r="E13">
        <f>'A4'!E42</f>
        <v>1</v>
      </c>
      <c r="F13">
        <f>'A4'!F42</f>
        <v>0</v>
      </c>
    </row>
    <row r="14" spans="1:6" x14ac:dyDescent="0.25">
      <c r="A14" s="13">
        <v>2016</v>
      </c>
      <c r="B14">
        <f>'A4'!B43</f>
        <v>22</v>
      </c>
      <c r="C14">
        <f>'A4'!C43</f>
        <v>15</v>
      </c>
      <c r="D14">
        <f>'A4'!D43</f>
        <v>4</v>
      </c>
      <c r="E14">
        <f>'A4'!E43</f>
        <v>2</v>
      </c>
    </row>
    <row r="15" spans="1:6" x14ac:dyDescent="0.25">
      <c r="A15" s="13">
        <v>2017</v>
      </c>
      <c r="B15">
        <f>'A4'!B44</f>
        <v>28</v>
      </c>
      <c r="C15">
        <f>'A4'!C44</f>
        <v>15</v>
      </c>
      <c r="D15">
        <f>'A4'!D44</f>
        <v>7</v>
      </c>
    </row>
    <row r="16" spans="1:6" x14ac:dyDescent="0.25">
      <c r="A16" s="13">
        <v>2018</v>
      </c>
      <c r="B16">
        <f>'A4'!B45</f>
        <v>31</v>
      </c>
      <c r="C16">
        <f>'A4'!C45</f>
        <v>11</v>
      </c>
    </row>
    <row r="17" spans="1:13" x14ac:dyDescent="0.25">
      <c r="A17" s="13">
        <v>2019</v>
      </c>
      <c r="B17">
        <f>'A4'!B46</f>
        <v>30</v>
      </c>
    </row>
    <row r="19" spans="1:13" x14ac:dyDescent="0.25">
      <c r="A19" s="14" t="s">
        <v>156</v>
      </c>
      <c r="H19" s="14" t="s">
        <v>157</v>
      </c>
    </row>
    <row r="21" spans="1:13" x14ac:dyDescent="0.25">
      <c r="A21" s="12" t="s">
        <v>59</v>
      </c>
      <c r="B21" s="11">
        <v>12</v>
      </c>
      <c r="C21" s="11">
        <v>24</v>
      </c>
      <c r="D21" s="11">
        <v>36</v>
      </c>
      <c r="E21" s="11">
        <v>48</v>
      </c>
      <c r="F21" s="15" t="s">
        <v>94</v>
      </c>
      <c r="H21" s="12" t="s">
        <v>59</v>
      </c>
      <c r="I21" s="11">
        <v>12</v>
      </c>
      <c r="J21" s="11">
        <v>24</v>
      </c>
      <c r="K21" s="11">
        <v>36</v>
      </c>
      <c r="L21" s="11">
        <v>48</v>
      </c>
      <c r="M21" s="15" t="s">
        <v>94</v>
      </c>
    </row>
    <row r="22" spans="1:13" x14ac:dyDescent="0.25">
      <c r="A22" s="13">
        <v>2010</v>
      </c>
      <c r="B22" s="33">
        <f>pivots!C98</f>
        <v>1.6175635970688913</v>
      </c>
      <c r="C22" s="33">
        <f>pivots!D98</f>
        <v>19.327366555037525</v>
      </c>
      <c r="D22" s="33">
        <f>pivots!E98</f>
        <v>0</v>
      </c>
      <c r="E22" s="33">
        <f>pivots!F98</f>
        <v>0</v>
      </c>
      <c r="F22" s="33">
        <f>SUM(pivots!G98:H98)</f>
        <v>0</v>
      </c>
      <c r="H22" s="13">
        <v>2010</v>
      </c>
      <c r="I22" s="34">
        <f t="shared" ref="I22:M27" si="0">IFERROR(B22/B8, 0)</f>
        <v>0.80878179853444565</v>
      </c>
      <c r="J22" s="34">
        <f t="shared" si="0"/>
        <v>4.8318416387593812</v>
      </c>
      <c r="K22" s="34">
        <f t="shared" si="0"/>
        <v>0</v>
      </c>
      <c r="L22" s="34">
        <f t="shared" si="0"/>
        <v>0</v>
      </c>
      <c r="M22" s="34">
        <f t="shared" si="0"/>
        <v>0</v>
      </c>
    </row>
    <row r="23" spans="1:13" x14ac:dyDescent="0.25">
      <c r="A23" s="13">
        <v>2011</v>
      </c>
      <c r="B23" s="33">
        <f>pivots!C99</f>
        <v>1.7897842983427021</v>
      </c>
      <c r="C23" s="33">
        <f>pivots!D99</f>
        <v>12.628568802913113</v>
      </c>
      <c r="D23" s="33">
        <f>pivots!E99</f>
        <v>13.824028734903475</v>
      </c>
      <c r="E23" s="33">
        <f>pivots!F99</f>
        <v>39.823246514956928</v>
      </c>
      <c r="F23" s="33">
        <f>SUM(pivots!G99:H99)</f>
        <v>0</v>
      </c>
      <c r="H23" s="13">
        <v>2011</v>
      </c>
      <c r="I23" s="34">
        <f t="shared" si="0"/>
        <v>0.89489214917135107</v>
      </c>
      <c r="J23" s="34">
        <f t="shared" si="0"/>
        <v>4.2095229343043714</v>
      </c>
      <c r="K23" s="34">
        <f t="shared" si="0"/>
        <v>13.824028734903475</v>
      </c>
      <c r="L23" s="34">
        <f t="shared" si="0"/>
        <v>39.823246514956928</v>
      </c>
      <c r="M23" s="34">
        <f t="shared" si="0"/>
        <v>0</v>
      </c>
    </row>
    <row r="24" spans="1:13" x14ac:dyDescent="0.25">
      <c r="A24" s="13">
        <v>2012</v>
      </c>
      <c r="B24" s="33">
        <f>pivots!C100</f>
        <v>8.4769662461291873</v>
      </c>
      <c r="C24" s="33">
        <f>pivots!D100</f>
        <v>40.24408869813864</v>
      </c>
      <c r="D24" s="33">
        <f>pivots!E100</f>
        <v>34.101967020228415</v>
      </c>
      <c r="E24" s="33">
        <f>pivots!F100</f>
        <v>31.65695876555025</v>
      </c>
      <c r="F24" s="33">
        <f>SUM(pivots!G100:H100)</f>
        <v>0</v>
      </c>
      <c r="H24" s="13">
        <v>2012</v>
      </c>
      <c r="I24" s="34">
        <f t="shared" si="0"/>
        <v>1.0596207807661484</v>
      </c>
      <c r="J24" s="34">
        <f t="shared" si="0"/>
        <v>6.7073481163564397</v>
      </c>
      <c r="K24" s="34">
        <f t="shared" si="0"/>
        <v>11.367322340076138</v>
      </c>
      <c r="L24" s="34">
        <f t="shared" si="0"/>
        <v>31.65695876555025</v>
      </c>
      <c r="M24" s="34">
        <f t="shared" si="0"/>
        <v>0</v>
      </c>
    </row>
    <row r="25" spans="1:13" x14ac:dyDescent="0.25">
      <c r="A25" s="13">
        <v>2013</v>
      </c>
      <c r="B25" s="33">
        <f>pivots!C101</f>
        <v>7.7893440249248878</v>
      </c>
      <c r="C25" s="33">
        <f>pivots!D101</f>
        <v>12.372696678852272</v>
      </c>
      <c r="D25" s="33">
        <f>pivots!E101</f>
        <v>0</v>
      </c>
      <c r="E25" s="33">
        <f>pivots!F101</f>
        <v>0</v>
      </c>
      <c r="F25" s="33">
        <f>SUM(pivots!G101:H101)</f>
        <v>0</v>
      </c>
      <c r="H25" s="13">
        <v>2013</v>
      </c>
      <c r="I25" s="34">
        <f t="shared" si="0"/>
        <v>0.97366800311561097</v>
      </c>
      <c r="J25" s="34">
        <f t="shared" si="0"/>
        <v>4.1242322262840903</v>
      </c>
      <c r="K25" s="34">
        <f t="shared" si="0"/>
        <v>0</v>
      </c>
      <c r="L25" s="34">
        <f t="shared" si="0"/>
        <v>0</v>
      </c>
      <c r="M25" s="34">
        <f t="shared" si="0"/>
        <v>0</v>
      </c>
    </row>
    <row r="26" spans="1:13" x14ac:dyDescent="0.25">
      <c r="A26" s="13">
        <v>2014</v>
      </c>
      <c r="B26" s="33">
        <f>pivots!C102</f>
        <v>12.830204300363844</v>
      </c>
      <c r="C26" s="33">
        <f>pivots!D102</f>
        <v>11.836984857567977</v>
      </c>
      <c r="D26" s="33">
        <f>pivots!E102</f>
        <v>36.173683929973699</v>
      </c>
      <c r="E26" s="33">
        <f>pivots!F102</f>
        <v>21.560707820715734</v>
      </c>
      <c r="F26" s="33">
        <f>SUM(pivots!G102:H102)</f>
        <v>0</v>
      </c>
      <c r="H26" s="13">
        <v>2014</v>
      </c>
      <c r="I26" s="34">
        <f t="shared" si="0"/>
        <v>1.069183691696987</v>
      </c>
      <c r="J26" s="34">
        <f t="shared" si="0"/>
        <v>2.3673969715135952</v>
      </c>
      <c r="K26" s="34">
        <f t="shared" si="0"/>
        <v>18.086841964986849</v>
      </c>
      <c r="L26" s="34">
        <f t="shared" si="0"/>
        <v>10.780353910357867</v>
      </c>
      <c r="M26" s="34">
        <f t="shared" si="0"/>
        <v>0</v>
      </c>
    </row>
    <row r="27" spans="1:13" x14ac:dyDescent="0.25">
      <c r="A27" s="13">
        <v>2015</v>
      </c>
      <c r="B27" s="33">
        <f>pivots!C103</f>
        <v>23.13158265683624</v>
      </c>
      <c r="C27" s="33">
        <f>pivots!D103</f>
        <v>32.801447853331574</v>
      </c>
      <c r="D27" s="33">
        <f>pivots!E103</f>
        <v>51.319085786408237</v>
      </c>
      <c r="E27" s="33">
        <f>pivots!F103</f>
        <v>17.499376518323086</v>
      </c>
      <c r="F27" s="33">
        <f>SUM(pivots!G103:H103)</f>
        <v>0</v>
      </c>
      <c r="H27" s="13">
        <v>2015</v>
      </c>
      <c r="I27" s="34">
        <f t="shared" si="0"/>
        <v>0.96381594403484339</v>
      </c>
      <c r="J27" s="34">
        <f t="shared" si="0"/>
        <v>3.2801447853331576</v>
      </c>
      <c r="K27" s="34">
        <f t="shared" si="0"/>
        <v>10.263817157281647</v>
      </c>
      <c r="L27" s="34">
        <f t="shared" si="0"/>
        <v>17.499376518323086</v>
      </c>
      <c r="M27" s="34">
        <f t="shared" si="0"/>
        <v>0</v>
      </c>
    </row>
    <row r="28" spans="1:13" x14ac:dyDescent="0.25">
      <c r="A28" s="13">
        <v>2016</v>
      </c>
      <c r="B28" s="33">
        <f>pivots!C104</f>
        <v>24.709249224300081</v>
      </c>
      <c r="C28" s="33">
        <f>pivots!D104</f>
        <v>44.078917918785542</v>
      </c>
      <c r="D28" s="33">
        <f>pivots!E104</f>
        <v>24.447346910693369</v>
      </c>
      <c r="E28" s="33">
        <f>pivots!F104</f>
        <v>30.352022162489302</v>
      </c>
      <c r="F28" s="33"/>
      <c r="H28" s="13">
        <v>2016</v>
      </c>
      <c r="I28" s="34">
        <f>IFERROR(B28/B14, 0)</f>
        <v>1.1231476920136401</v>
      </c>
      <c r="J28" s="34">
        <f>IFERROR(C28/C14, 0)</f>
        <v>2.9385945279190362</v>
      </c>
      <c r="K28" s="34">
        <f>IFERROR(D28/D14, 0)</f>
        <v>6.1118367276733423</v>
      </c>
      <c r="L28" s="34">
        <f>IFERROR(E28/E14, 0)</f>
        <v>15.176011081244651</v>
      </c>
      <c r="M28" s="34"/>
    </row>
    <row r="29" spans="1:13" x14ac:dyDescent="0.25">
      <c r="A29" s="13">
        <v>2017</v>
      </c>
      <c r="B29" s="33">
        <f>pivots!C105</f>
        <v>26.804540768115238</v>
      </c>
      <c r="C29" s="33">
        <f>pivots!D105</f>
        <v>68.848770640581421</v>
      </c>
      <c r="D29" s="33">
        <f>pivots!E105</f>
        <v>57.735231591055268</v>
      </c>
      <c r="E29" s="33"/>
      <c r="F29" s="33"/>
      <c r="H29" s="13">
        <v>2017</v>
      </c>
      <c r="I29" s="34">
        <f>IFERROR(B29/B15, 0)</f>
        <v>0.95730502743268708</v>
      </c>
      <c r="J29" s="34">
        <f>IFERROR(C29/C15, 0)</f>
        <v>4.5899180427054285</v>
      </c>
      <c r="K29" s="34">
        <f>IFERROR(D29/D15, 0)</f>
        <v>8.2478902272936097</v>
      </c>
      <c r="L29" s="34"/>
      <c r="M29" s="34"/>
    </row>
    <row r="30" spans="1:13" x14ac:dyDescent="0.25">
      <c r="A30" s="13">
        <v>2018</v>
      </c>
      <c r="B30" s="33">
        <f>pivots!C106</f>
        <v>34.581229587343486</v>
      </c>
      <c r="C30" s="33">
        <f>pivots!D106</f>
        <v>36.350938620072952</v>
      </c>
      <c r="D30" s="33"/>
      <c r="E30" s="33"/>
      <c r="F30" s="33"/>
      <c r="H30" s="13">
        <v>2018</v>
      </c>
      <c r="I30" s="34">
        <f>IFERROR(B30/B16, 0)</f>
        <v>1.1155235350755963</v>
      </c>
      <c r="J30" s="34">
        <f>IFERROR(C30/C16, 0)</f>
        <v>3.3046307836429958</v>
      </c>
      <c r="K30" s="34"/>
      <c r="L30" s="34"/>
      <c r="M30" s="34"/>
    </row>
    <row r="31" spans="1:13" x14ac:dyDescent="0.25">
      <c r="A31" s="13">
        <v>2019</v>
      </c>
      <c r="B31" s="33">
        <f>pivots!C107</f>
        <v>29.881402539247251</v>
      </c>
      <c r="C31" s="33"/>
      <c r="D31" s="33"/>
      <c r="E31" s="33"/>
      <c r="F31" s="33"/>
      <c r="H31" s="13">
        <v>2019</v>
      </c>
      <c r="I31" s="34">
        <f>IFERROR(B31/B17, 0)</f>
        <v>0.99604675130824172</v>
      </c>
      <c r="J31" s="34"/>
      <c r="K31" s="34"/>
      <c r="L31" s="34"/>
      <c r="M31" s="34"/>
    </row>
    <row r="32" spans="1:13" x14ac:dyDescent="0.25">
      <c r="H32" s="18" t="s">
        <v>75</v>
      </c>
      <c r="I32" s="35">
        <f>SUM(B22:B31)/SUM(B8:B17)</f>
        <v>1.0276159715130049</v>
      </c>
      <c r="J32" s="35">
        <f>SUM(C22:C31)/SUM(C8:C17)</f>
        <v>3.8679136197955697</v>
      </c>
      <c r="K32" s="35">
        <f>SUM(D22:D31)/SUM(D8:D17)</f>
        <v>9.8909701806028405</v>
      </c>
      <c r="L32" s="35">
        <f>SUM(E22:E31)/SUM(E8:E17)</f>
        <v>20.127473111719329</v>
      </c>
      <c r="M32" s="35">
        <f>L32+K32</f>
        <v>30.018443292322168</v>
      </c>
    </row>
    <row r="34" spans="1:13" x14ac:dyDescent="0.25">
      <c r="A34" s="14" t="s">
        <v>158</v>
      </c>
      <c r="H34" s="14" t="s">
        <v>159</v>
      </c>
    </row>
    <row r="35" spans="1:13" x14ac:dyDescent="0.25">
      <c r="A35" s="56" t="s">
        <v>160</v>
      </c>
      <c r="H35" s="57" t="s">
        <v>161</v>
      </c>
    </row>
    <row r="37" spans="1:13" x14ac:dyDescent="0.25">
      <c r="A37" s="29"/>
      <c r="H37" s="29"/>
    </row>
    <row r="38" spans="1:13" x14ac:dyDescent="0.25">
      <c r="A38" s="12" t="s">
        <v>59</v>
      </c>
      <c r="B38" s="11">
        <v>12</v>
      </c>
      <c r="C38" s="11">
        <v>24</v>
      </c>
      <c r="D38" s="11">
        <v>36</v>
      </c>
      <c r="E38" s="11">
        <v>48</v>
      </c>
      <c r="F38" s="15" t="s">
        <v>94</v>
      </c>
      <c r="H38" s="12" t="s">
        <v>59</v>
      </c>
      <c r="I38" s="11">
        <v>12</v>
      </c>
      <c r="J38" s="11">
        <v>24</v>
      </c>
      <c r="K38" s="11">
        <v>36</v>
      </c>
      <c r="L38" s="11">
        <v>48</v>
      </c>
      <c r="M38" s="15" t="s">
        <v>94</v>
      </c>
    </row>
    <row r="39" spans="1:13" x14ac:dyDescent="0.25">
      <c r="A39" s="13">
        <v>2010</v>
      </c>
      <c r="B39">
        <f>'A5'!I34</f>
        <v>0</v>
      </c>
      <c r="C39">
        <f>'A5'!J34</f>
        <v>0</v>
      </c>
      <c r="D39">
        <f>'A5'!K34</f>
        <v>0</v>
      </c>
      <c r="E39" s="30">
        <f>'A5'!L34</f>
        <v>0</v>
      </c>
      <c r="F39" s="16">
        <f>'A5'!M34</f>
        <v>0</v>
      </c>
      <c r="H39" s="13">
        <v>2010</v>
      </c>
      <c r="I39">
        <f t="shared" ref="I39:I57" si="1">B39*I$32</f>
        <v>0</v>
      </c>
      <c r="J39">
        <f t="shared" ref="J39:J57" si="2">C39*J$32</f>
        <v>0</v>
      </c>
      <c r="K39">
        <f t="shared" ref="K39:K57" si="3">D39*K$32</f>
        <v>0</v>
      </c>
      <c r="L39" s="30">
        <f t="shared" ref="L39:L57" si="4">E39*L$32</f>
        <v>0</v>
      </c>
      <c r="M39" s="16">
        <f t="shared" ref="M39:M57" si="5">F39*M$32</f>
        <v>0</v>
      </c>
    </row>
    <row r="40" spans="1:13" x14ac:dyDescent="0.25">
      <c r="A40" s="13">
        <v>2011</v>
      </c>
      <c r="B40">
        <f>'A5'!I35</f>
        <v>0</v>
      </c>
      <c r="C40">
        <f>'A5'!J35</f>
        <v>0</v>
      </c>
      <c r="D40">
        <f>'A5'!K35</f>
        <v>0</v>
      </c>
      <c r="E40" s="31">
        <f>'A5'!L35</f>
        <v>0</v>
      </c>
      <c r="F40" s="16">
        <f>'A5'!M35</f>
        <v>0</v>
      </c>
      <c r="H40" s="13">
        <v>2011</v>
      </c>
      <c r="I40">
        <f t="shared" si="1"/>
        <v>0</v>
      </c>
      <c r="J40">
        <f t="shared" si="2"/>
        <v>0</v>
      </c>
      <c r="K40">
        <f t="shared" si="3"/>
        <v>0</v>
      </c>
      <c r="L40" s="31">
        <f t="shared" si="4"/>
        <v>0</v>
      </c>
      <c r="M40" s="16">
        <f t="shared" si="5"/>
        <v>0</v>
      </c>
    </row>
    <row r="41" spans="1:13" x14ac:dyDescent="0.25">
      <c r="A41" s="13">
        <v>2012</v>
      </c>
      <c r="B41">
        <f>'A5'!I36</f>
        <v>0</v>
      </c>
      <c r="C41">
        <f>'A5'!J36</f>
        <v>0</v>
      </c>
      <c r="D41">
        <f>'A5'!K36</f>
        <v>0</v>
      </c>
      <c r="E41" s="31">
        <f>'A5'!L36</f>
        <v>0</v>
      </c>
      <c r="F41" s="16">
        <f>'A5'!M36</f>
        <v>0</v>
      </c>
      <c r="H41" s="13">
        <v>2012</v>
      </c>
      <c r="I41">
        <f t="shared" si="1"/>
        <v>0</v>
      </c>
      <c r="J41">
        <f t="shared" si="2"/>
        <v>0</v>
      </c>
      <c r="K41">
        <f t="shared" si="3"/>
        <v>0</v>
      </c>
      <c r="L41" s="31">
        <f t="shared" si="4"/>
        <v>0</v>
      </c>
      <c r="M41" s="16">
        <f t="shared" si="5"/>
        <v>0</v>
      </c>
    </row>
    <row r="42" spans="1:13" x14ac:dyDescent="0.25">
      <c r="A42" s="13">
        <v>2013</v>
      </c>
      <c r="B42">
        <f>'A5'!I37</f>
        <v>0</v>
      </c>
      <c r="C42">
        <f>'A5'!J37</f>
        <v>0</v>
      </c>
      <c r="D42">
        <f>'A5'!K37</f>
        <v>0</v>
      </c>
      <c r="E42" s="31">
        <f>'A5'!L37</f>
        <v>0</v>
      </c>
      <c r="F42" s="16">
        <f>'A5'!M37</f>
        <v>0</v>
      </c>
      <c r="H42" s="13">
        <v>2013</v>
      </c>
      <c r="I42">
        <f t="shared" si="1"/>
        <v>0</v>
      </c>
      <c r="J42">
        <f t="shared" si="2"/>
        <v>0</v>
      </c>
      <c r="K42">
        <f t="shared" si="3"/>
        <v>0</v>
      </c>
      <c r="L42" s="31">
        <f t="shared" si="4"/>
        <v>0</v>
      </c>
      <c r="M42" s="16">
        <f t="shared" si="5"/>
        <v>0</v>
      </c>
    </row>
    <row r="43" spans="1:13" x14ac:dyDescent="0.25">
      <c r="A43" s="13">
        <v>2014</v>
      </c>
      <c r="B43">
        <f>'A5'!I38</f>
        <v>0</v>
      </c>
      <c r="C43">
        <f>'A5'!J38</f>
        <v>0</v>
      </c>
      <c r="D43">
        <f>'A5'!K38</f>
        <v>0</v>
      </c>
      <c r="E43" s="31">
        <f>'A5'!L38</f>
        <v>0</v>
      </c>
      <c r="F43" s="16">
        <f>'A5'!M38</f>
        <v>0</v>
      </c>
      <c r="H43" s="13">
        <v>2014</v>
      </c>
      <c r="I43">
        <f t="shared" si="1"/>
        <v>0</v>
      </c>
      <c r="J43">
        <f t="shared" si="2"/>
        <v>0</v>
      </c>
      <c r="K43">
        <f t="shared" si="3"/>
        <v>0</v>
      </c>
      <c r="L43" s="31">
        <f t="shared" si="4"/>
        <v>0</v>
      </c>
      <c r="M43" s="16">
        <f t="shared" si="5"/>
        <v>0</v>
      </c>
    </row>
    <row r="44" spans="1:13" x14ac:dyDescent="0.25">
      <c r="A44" s="13">
        <v>2015</v>
      </c>
      <c r="B44">
        <f>'A5'!I39</f>
        <v>0</v>
      </c>
      <c r="C44">
        <f>'A5'!J39</f>
        <v>0</v>
      </c>
      <c r="D44">
        <f>'A5'!K39</f>
        <v>0</v>
      </c>
      <c r="E44" s="31">
        <f>'A5'!L39</f>
        <v>0</v>
      </c>
      <c r="F44" s="16">
        <f>'A5'!M39</f>
        <v>0</v>
      </c>
      <c r="H44" s="13">
        <v>2015</v>
      </c>
      <c r="I44">
        <f t="shared" si="1"/>
        <v>0</v>
      </c>
      <c r="J44">
        <f t="shared" si="2"/>
        <v>0</v>
      </c>
      <c r="K44">
        <f t="shared" si="3"/>
        <v>0</v>
      </c>
      <c r="L44" s="31">
        <f t="shared" si="4"/>
        <v>0</v>
      </c>
      <c r="M44" s="16">
        <f t="shared" si="5"/>
        <v>0</v>
      </c>
    </row>
    <row r="45" spans="1:13" x14ac:dyDescent="0.25">
      <c r="A45" s="13">
        <v>2016</v>
      </c>
      <c r="B45">
        <f>'A5'!I40</f>
        <v>0</v>
      </c>
      <c r="C45">
        <f>'A5'!J40</f>
        <v>0</v>
      </c>
      <c r="D45">
        <f>'A5'!K40</f>
        <v>0</v>
      </c>
      <c r="E45" s="20">
        <f>'A5'!L40</f>
        <v>0</v>
      </c>
      <c r="F45" s="16">
        <f>'A5'!M40</f>
        <v>0</v>
      </c>
      <c r="H45" s="13">
        <v>2016</v>
      </c>
      <c r="I45">
        <f t="shared" si="1"/>
        <v>0</v>
      </c>
      <c r="J45">
        <f t="shared" si="2"/>
        <v>0</v>
      </c>
      <c r="K45">
        <f t="shared" si="3"/>
        <v>0</v>
      </c>
      <c r="L45" s="20">
        <f t="shared" si="4"/>
        <v>0</v>
      </c>
      <c r="M45" s="16">
        <f t="shared" si="5"/>
        <v>0</v>
      </c>
    </row>
    <row r="46" spans="1:13" x14ac:dyDescent="0.25">
      <c r="A46" s="13">
        <v>2017</v>
      </c>
      <c r="B46">
        <f>'A5'!I41</f>
        <v>0</v>
      </c>
      <c r="C46">
        <f>'A5'!J41</f>
        <v>0</v>
      </c>
      <c r="D46" s="20">
        <f>'A5'!K41</f>
        <v>0</v>
      </c>
      <c r="E46" s="28">
        <f>'A5'!L41</f>
        <v>2.9233447943028508</v>
      </c>
      <c r="F46" s="16">
        <f>'A5'!M41</f>
        <v>0</v>
      </c>
      <c r="H46" s="13">
        <v>2017</v>
      </c>
      <c r="I46">
        <f t="shared" si="1"/>
        <v>0</v>
      </c>
      <c r="J46">
        <f t="shared" si="2"/>
        <v>0</v>
      </c>
      <c r="K46" s="20">
        <f t="shared" si="3"/>
        <v>0</v>
      </c>
      <c r="L46" s="28">
        <f t="shared" si="4"/>
        <v>58.839543743615302</v>
      </c>
      <c r="M46" s="16">
        <f t="shared" si="5"/>
        <v>0</v>
      </c>
    </row>
    <row r="47" spans="1:13" x14ac:dyDescent="0.25">
      <c r="A47" s="13">
        <v>2018</v>
      </c>
      <c r="B47">
        <f>'A5'!I42</f>
        <v>0</v>
      </c>
      <c r="C47" s="20">
        <f>'A5'!J42</f>
        <v>0</v>
      </c>
      <c r="D47" s="28">
        <f>'A5'!K42</f>
        <v>4.3576071165887109</v>
      </c>
      <c r="E47" s="28">
        <f>'A5'!L42</f>
        <v>2.4094304020956474</v>
      </c>
      <c r="F47" s="16">
        <f>'A5'!M42</f>
        <v>0</v>
      </c>
      <c r="H47" s="13">
        <v>2018</v>
      </c>
      <c r="I47">
        <f t="shared" si="1"/>
        <v>0</v>
      </c>
      <c r="J47" s="20">
        <f t="shared" si="2"/>
        <v>0</v>
      </c>
      <c r="K47" s="28">
        <f t="shared" si="3"/>
        <v>43.100962048961662</v>
      </c>
      <c r="L47" s="28">
        <f t="shared" si="4"/>
        <v>48.495745632739236</v>
      </c>
      <c r="M47" s="16">
        <f t="shared" si="5"/>
        <v>0</v>
      </c>
    </row>
    <row r="48" spans="1:13" x14ac:dyDescent="0.25">
      <c r="A48" s="13">
        <v>2019</v>
      </c>
      <c r="B48" s="20">
        <f>'A5'!I43</f>
        <v>0</v>
      </c>
      <c r="C48" s="28">
        <f>'A5'!J43</f>
        <v>12.116532519142103</v>
      </c>
      <c r="D48" s="28">
        <f>'A5'!K43</f>
        <v>3.6225620393832094</v>
      </c>
      <c r="E48" s="28">
        <f>'A5'!L43</f>
        <v>2.0030055206079127</v>
      </c>
      <c r="F48" s="16">
        <f>'A5'!M43</f>
        <v>0</v>
      </c>
      <c r="H48" s="13">
        <v>2019</v>
      </c>
      <c r="I48" s="20">
        <f t="shared" si="1"/>
        <v>0</v>
      </c>
      <c r="J48" s="28">
        <f t="shared" si="2"/>
        <v>46.865701155485667</v>
      </c>
      <c r="K48" s="28">
        <f t="shared" si="3"/>
        <v>35.830653108923137</v>
      </c>
      <c r="L48" s="28">
        <f t="shared" si="4"/>
        <v>40.315439758661142</v>
      </c>
      <c r="M48" s="16">
        <f t="shared" si="5"/>
        <v>0</v>
      </c>
    </row>
    <row r="49" spans="1:13" x14ac:dyDescent="0.25">
      <c r="A49" s="13">
        <v>2020</v>
      </c>
      <c r="B49" s="28">
        <f>'A5'!I44</f>
        <v>23.930942152473797</v>
      </c>
      <c r="C49" s="28">
        <f>'A5'!J44</f>
        <v>13.246571496301987</v>
      </c>
      <c r="D49" s="28">
        <f>'A5'!K44</f>
        <v>3.960417469161948</v>
      </c>
      <c r="E49" s="28">
        <f>'A5'!L44</f>
        <v>2.1898142718886482</v>
      </c>
      <c r="F49" s="16">
        <f>'A5'!M44</f>
        <v>0</v>
      </c>
      <c r="H49" s="13">
        <v>2020</v>
      </c>
      <c r="I49" s="28">
        <f t="shared" si="1"/>
        <v>24.591818369235881</v>
      </c>
      <c r="J49" s="28">
        <f t="shared" si="2"/>
        <v>51.236594306142237</v>
      </c>
      <c r="K49" s="28">
        <f t="shared" si="3"/>
        <v>39.1723710902194</v>
      </c>
      <c r="L49" s="28">
        <f t="shared" si="4"/>
        <v>44.075427877098008</v>
      </c>
      <c r="M49" s="16">
        <f t="shared" si="5"/>
        <v>0</v>
      </c>
    </row>
    <row r="50" spans="1:13" x14ac:dyDescent="0.25">
      <c r="A50" s="13">
        <v>2021</v>
      </c>
      <c r="B50" s="28">
        <f>'A5'!I45</f>
        <v>19.558943105387236</v>
      </c>
      <c r="C50" s="28">
        <f>'A5'!J45</f>
        <v>10.826524780631432</v>
      </c>
      <c r="D50" s="28">
        <f>'A5'!K45</f>
        <v>3.2368796622958231</v>
      </c>
      <c r="E50" s="28">
        <f>'A5'!L45</f>
        <v>1.7897520491397607</v>
      </c>
      <c r="F50" s="16">
        <f>'A5'!M45</f>
        <v>0</v>
      </c>
      <c r="H50" s="13">
        <v>2021</v>
      </c>
      <c r="I50" s="28">
        <f t="shared" si="1"/>
        <v>20.099082321010094</v>
      </c>
      <c r="J50" s="28">
        <f t="shared" si="2"/>
        <v>41.876062654058558</v>
      </c>
      <c r="K50" s="28">
        <f t="shared" si="3"/>
        <v>32.015880217967776</v>
      </c>
      <c r="L50" s="28">
        <f t="shared" si="4"/>
        <v>36.023186245705105</v>
      </c>
      <c r="M50" s="16">
        <f t="shared" si="5"/>
        <v>0</v>
      </c>
    </row>
    <row r="51" spans="1:13" x14ac:dyDescent="0.25">
      <c r="A51" s="13">
        <v>2022</v>
      </c>
      <c r="B51" s="28">
        <f>'A5'!I46</f>
        <v>15.877259697314345</v>
      </c>
      <c r="C51" s="28">
        <f>'A5'!J46</f>
        <v>8.7885907042772811</v>
      </c>
      <c r="D51" s="28">
        <f>'A5'!K46</f>
        <v>2.6275846670401388</v>
      </c>
      <c r="E51" s="28">
        <f>'A5'!L46</f>
        <v>1.4528575457722763</v>
      </c>
      <c r="F51" s="16">
        <f>'A5'!M46</f>
        <v>0</v>
      </c>
      <c r="H51" s="13">
        <v>2022</v>
      </c>
      <c r="I51" s="28">
        <f t="shared" si="1"/>
        <v>16.31572564881996</v>
      </c>
      <c r="J51" s="28">
        <f t="shared" si="2"/>
        <v>33.993509683882834</v>
      </c>
      <c r="K51" s="28">
        <f t="shared" si="3"/>
        <v>25.989361588703257</v>
      </c>
      <c r="L51" s="28">
        <f t="shared" si="4"/>
        <v>29.242351187690026</v>
      </c>
      <c r="M51" s="16">
        <f t="shared" si="5"/>
        <v>0</v>
      </c>
    </row>
    <row r="52" spans="1:13" x14ac:dyDescent="0.25">
      <c r="A52" s="13">
        <v>2023</v>
      </c>
      <c r="B52" s="28">
        <f>'A5'!I47</f>
        <v>11.505260650227786</v>
      </c>
      <c r="C52" s="28">
        <f>'A5'!J47</f>
        <v>6.3685439886067252</v>
      </c>
      <c r="D52" s="28">
        <f>'A5'!K47</f>
        <v>1.9040468601740135</v>
      </c>
      <c r="E52" s="28">
        <f>'A5'!L47</f>
        <v>1.0527953230233886</v>
      </c>
      <c r="F52" s="16">
        <f>'A5'!M47</f>
        <v>0</v>
      </c>
      <c r="H52" s="13">
        <v>2023</v>
      </c>
      <c r="I52" s="28">
        <f t="shared" si="1"/>
        <v>11.822989600594173</v>
      </c>
      <c r="J52" s="28">
        <f t="shared" si="2"/>
        <v>24.632978031799155</v>
      </c>
      <c r="K52" s="28">
        <f t="shared" si="3"/>
        <v>18.832870716451634</v>
      </c>
      <c r="L52" s="28">
        <f t="shared" si="4"/>
        <v>21.19010955629712</v>
      </c>
      <c r="M52" s="16">
        <f t="shared" si="5"/>
        <v>0</v>
      </c>
    </row>
    <row r="53" spans="1:13" x14ac:dyDescent="0.25">
      <c r="A53" s="13">
        <v>2024</v>
      </c>
      <c r="B53" s="28">
        <f>'A5'!I48</f>
        <v>7.1332616031412277</v>
      </c>
      <c r="C53" s="28">
        <f>'A5'!J48</f>
        <v>3.9484972729361698</v>
      </c>
      <c r="D53" s="28">
        <f>'A5'!K48</f>
        <v>1.1805090533078884</v>
      </c>
      <c r="E53" s="28">
        <f>'A5'!L48</f>
        <v>0.65273310027450104</v>
      </c>
      <c r="F53" s="16">
        <f>'A5'!M48</f>
        <v>0</v>
      </c>
      <c r="H53" s="13">
        <v>2024</v>
      </c>
      <c r="I53" s="28">
        <f t="shared" si="1"/>
        <v>7.3302535523683874</v>
      </c>
      <c r="J53" s="28">
        <f t="shared" si="2"/>
        <v>15.272446379715475</v>
      </c>
      <c r="K53" s="28">
        <f t="shared" si="3"/>
        <v>11.676379844200012</v>
      </c>
      <c r="L53" s="28">
        <f t="shared" si="4"/>
        <v>13.137867924904217</v>
      </c>
      <c r="M53" s="16">
        <f t="shared" si="5"/>
        <v>0</v>
      </c>
    </row>
    <row r="54" spans="1:13" x14ac:dyDescent="0.25">
      <c r="A54" s="13">
        <v>2025</v>
      </c>
      <c r="B54" s="28">
        <f>'A5'!I49</f>
        <v>3.6816834080728915</v>
      </c>
      <c r="C54" s="28">
        <f>'A5'!J49</f>
        <v>2.0379340763541518</v>
      </c>
      <c r="D54" s="28">
        <f>'A5'!K49</f>
        <v>0.60929499525568431</v>
      </c>
      <c r="E54" s="28">
        <f>'A5'!L49</f>
        <v>0.33689450336748439</v>
      </c>
      <c r="F54" s="16">
        <f>'A5'!M49</f>
        <v>0</v>
      </c>
      <c r="H54" s="13">
        <v>2025</v>
      </c>
      <c r="I54" s="28">
        <f t="shared" si="1"/>
        <v>3.7833566721901351</v>
      </c>
      <c r="J54" s="28">
        <f t="shared" si="2"/>
        <v>7.8825529701757286</v>
      </c>
      <c r="K54" s="28">
        <f t="shared" si="3"/>
        <v>6.0265186292645225</v>
      </c>
      <c r="L54" s="28">
        <f t="shared" si="4"/>
        <v>6.7808350580150787</v>
      </c>
      <c r="M54" s="16">
        <f t="shared" si="5"/>
        <v>0</v>
      </c>
    </row>
    <row r="55" spans="1:13" x14ac:dyDescent="0.25">
      <c r="A55" s="13">
        <v>2026</v>
      </c>
      <c r="B55" s="28">
        <f>'A5'!I50</f>
        <v>1.8408417040364458</v>
      </c>
      <c r="C55" s="28">
        <f>'A5'!J50</f>
        <v>1.0189670381770759</v>
      </c>
      <c r="D55" s="28">
        <f>'A5'!K50</f>
        <v>0.30464749762784216</v>
      </c>
      <c r="E55" s="28">
        <f>'A5'!L50</f>
        <v>0.16844725168374219</v>
      </c>
      <c r="F55" s="16">
        <f>'A5'!M50</f>
        <v>0</v>
      </c>
      <c r="H55" s="13">
        <v>2026</v>
      </c>
      <c r="I55" s="28">
        <f t="shared" si="1"/>
        <v>1.8916783360950675</v>
      </c>
      <c r="J55" s="28">
        <f t="shared" si="2"/>
        <v>3.9412764850878643</v>
      </c>
      <c r="K55" s="28">
        <f t="shared" si="3"/>
        <v>3.0132593146322613</v>
      </c>
      <c r="L55" s="28">
        <f t="shared" si="4"/>
        <v>3.3904175290075393</v>
      </c>
      <c r="M55" s="16">
        <f t="shared" si="5"/>
        <v>0</v>
      </c>
    </row>
    <row r="56" spans="1:13" x14ac:dyDescent="0.25">
      <c r="A56" s="13">
        <v>2027</v>
      </c>
      <c r="B56" s="28">
        <f>'A5'!I51</f>
        <v>0.92042085201822288</v>
      </c>
      <c r="C56" s="28">
        <f>'A5'!J51</f>
        <v>0.50948351908853795</v>
      </c>
      <c r="D56" s="28">
        <f>'A5'!K51</f>
        <v>0.15232374881392108</v>
      </c>
      <c r="E56" s="28">
        <f>'A5'!L51</f>
        <v>8.4223625841871097E-2</v>
      </c>
      <c r="F56" s="16">
        <f>'A5'!M51</f>
        <v>0</v>
      </c>
      <c r="H56" s="13">
        <v>2027</v>
      </c>
      <c r="I56" s="28">
        <f t="shared" si="1"/>
        <v>0.94583916804753376</v>
      </c>
      <c r="J56" s="28">
        <f t="shared" si="2"/>
        <v>1.9706382425439322</v>
      </c>
      <c r="K56" s="28">
        <f t="shared" si="3"/>
        <v>1.5066296573161306</v>
      </c>
      <c r="L56" s="28">
        <f t="shared" si="4"/>
        <v>1.6952087645037697</v>
      </c>
      <c r="M56" s="16">
        <f t="shared" si="5"/>
        <v>0</v>
      </c>
    </row>
    <row r="57" spans="1:13" x14ac:dyDescent="0.25">
      <c r="A57" s="13">
        <v>2028</v>
      </c>
      <c r="B57" s="28">
        <f>'A5'!I52</f>
        <v>0.23010521300455572</v>
      </c>
      <c r="C57" s="28">
        <f>'A5'!J52</f>
        <v>0.12737087977213449</v>
      </c>
      <c r="D57" s="28">
        <f>'A5'!K52</f>
        <v>3.808093720348027E-2</v>
      </c>
      <c r="E57" s="28">
        <f>'A5'!L52</f>
        <v>2.1055906460467774E-2</v>
      </c>
      <c r="F57" s="16">
        <f>'A5'!M52</f>
        <v>0</v>
      </c>
      <c r="H57" s="13">
        <v>2028</v>
      </c>
      <c r="I57" s="28">
        <f t="shared" si="1"/>
        <v>0.23645979201188344</v>
      </c>
      <c r="J57" s="28">
        <f t="shared" si="2"/>
        <v>0.49265956063598304</v>
      </c>
      <c r="K57" s="28">
        <f t="shared" si="3"/>
        <v>0.37665741432903266</v>
      </c>
      <c r="L57" s="28">
        <f t="shared" si="4"/>
        <v>0.42380219112594242</v>
      </c>
      <c r="M57" s="16">
        <f t="shared" si="5"/>
        <v>0</v>
      </c>
    </row>
  </sheetData>
  <pageMargins left="0.7" right="0.7" top="0.75" bottom="0.75" header="0.3" footer="0.3"/>
  <pageSetup scale="6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06112B0AA0D04D8484B62338B160D2" ma:contentTypeVersion="14" ma:contentTypeDescription="Create a new document." ma:contentTypeScope="" ma:versionID="d8044858bdf7eef6a55f1ceccada0747">
  <xsd:schema xmlns:xsd="http://www.w3.org/2001/XMLSchema" xmlns:xs="http://www.w3.org/2001/XMLSchema" xmlns:p="http://schemas.microsoft.com/office/2006/metadata/properties" xmlns:ns1="http://schemas.microsoft.com/sharepoint/v3" xmlns:ns2="165a40ff-fd07-453e-816e-e7b61327fe62" xmlns:ns3="abb207a8-ea6c-49cb-bf7f-5a415bf680f5" targetNamespace="http://schemas.microsoft.com/office/2006/metadata/properties" ma:root="true" ma:fieldsID="40676cba91174f4e03dffdf1831fe701" ns1:_="" ns2:_="" ns3:_="">
    <xsd:import namespace="http://schemas.microsoft.com/sharepoint/v3"/>
    <xsd:import namespace="165a40ff-fd07-453e-816e-e7b61327fe62"/>
    <xsd:import namespace="abb207a8-ea6c-49cb-bf7f-5a415bf680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5a40ff-fd07-453e-816e-e7b61327fe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b207a8-ea6c-49cb-bf7f-5a415bf680f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F7A309D-B447-4A53-B6A0-BAD5873FB70D}"/>
</file>

<file path=customXml/itemProps2.xml><?xml version="1.0" encoding="utf-8"?>
<ds:datastoreItem xmlns:ds="http://schemas.openxmlformats.org/officeDocument/2006/customXml" ds:itemID="{7A3C9CBF-E8DA-4B3F-8EE0-CD0E222803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0518A9-AFEC-4255-846C-38B09EDD1381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cb65e9f7-3c40-424f-b63b-ecf38d21508f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pivots</vt:lpstr>
      <vt:lpstr>lossrun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2012-04-18T12:30:10Z</dcterms:created>
  <dcterms:modified xsi:type="dcterms:W3CDTF">2020-06-30T11:21:47Z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0x010100D006112B0AA0D04D8484B62338B160D2</vt:lpwstr>
  </property>
</Properties>
</file>